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leen-q\Desktop\"/>
    </mc:Choice>
  </mc:AlternateContent>
  <bookViews>
    <workbookView xWindow="0" yWindow="0" windowWidth="19200" windowHeight="7665" activeTab="3"/>
  </bookViews>
  <sheets>
    <sheet name="Cover Page" sheetId="13" r:id="rId1"/>
    <sheet name="Sheet4" sheetId="4" state="hidden" r:id="rId2"/>
    <sheet name="Assessment Criteria" sheetId="30" r:id="rId3"/>
    <sheet name="Assessment Questionnaire" sheetId="29" r:id="rId4"/>
  </sheets>
  <definedNames>
    <definedName name="_xlnm.Print_Titles" localSheetId="2">'Assessment Criteria'!$1:$3</definedName>
    <definedName name="_xlnm.Print_Titles" localSheetId="0">'Cover Page'!$2:$5</definedName>
    <definedName name="score" localSheetId="2">#REF!</definedName>
    <definedName name="score">#REF!</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2" i="29" l="1"/>
  <c r="G162" i="29" s="1"/>
  <c r="H161" i="29"/>
  <c r="F12" i="29" l="1"/>
  <c r="F11" i="29"/>
  <c r="F9" i="29"/>
  <c r="F8" i="29"/>
  <c r="F7" i="29"/>
  <c r="F6" i="29"/>
  <c r="F5" i="29"/>
  <c r="F4" i="29"/>
  <c r="F13" i="29"/>
  <c r="F10" i="29"/>
  <c r="H6" i="29"/>
  <c r="H151" i="29" l="1"/>
  <c r="H152" i="29"/>
  <c r="H153" i="29"/>
  <c r="H154" i="29"/>
  <c r="H155" i="29"/>
  <c r="H156" i="29"/>
  <c r="H157" i="29"/>
  <c r="H158" i="29"/>
  <c r="H159" i="29"/>
  <c r="H150" i="29"/>
  <c r="H140" i="29"/>
  <c r="H141" i="29"/>
  <c r="H142" i="29"/>
  <c r="H143" i="29"/>
  <c r="H144" i="29"/>
  <c r="H145" i="29"/>
  <c r="H146" i="29"/>
  <c r="H147" i="29"/>
  <c r="H148" i="29"/>
  <c r="H139" i="29"/>
  <c r="H129" i="29"/>
  <c r="H130" i="29"/>
  <c r="H131" i="29"/>
  <c r="H132" i="29"/>
  <c r="H133" i="29"/>
  <c r="H134" i="29"/>
  <c r="H135" i="29"/>
  <c r="H136" i="29"/>
  <c r="H137" i="29"/>
  <c r="H128" i="29"/>
  <c r="H118" i="29"/>
  <c r="H119" i="29"/>
  <c r="H120" i="29"/>
  <c r="H121" i="29"/>
  <c r="H122" i="29"/>
  <c r="H123" i="29"/>
  <c r="H124" i="29"/>
  <c r="H125" i="29"/>
  <c r="H126" i="29"/>
  <c r="H117" i="29"/>
  <c r="H106" i="29"/>
  <c r="H107" i="29"/>
  <c r="H108" i="29"/>
  <c r="H109" i="29"/>
  <c r="H110" i="29"/>
  <c r="H111" i="29"/>
  <c r="H112" i="29"/>
  <c r="H113" i="29"/>
  <c r="H114" i="29"/>
  <c r="H105" i="29"/>
  <c r="H95" i="29"/>
  <c r="H96" i="29"/>
  <c r="H97" i="29"/>
  <c r="H98" i="29"/>
  <c r="H99" i="29"/>
  <c r="H100" i="29"/>
  <c r="H101" i="29"/>
  <c r="H102" i="29"/>
  <c r="H103" i="29"/>
  <c r="H94" i="29"/>
  <c r="H84" i="29"/>
  <c r="H85" i="29"/>
  <c r="H86" i="29"/>
  <c r="H87" i="29"/>
  <c r="H88" i="29"/>
  <c r="H89" i="29"/>
  <c r="H90" i="29"/>
  <c r="H91" i="29"/>
  <c r="H92" i="29"/>
  <c r="H83" i="29"/>
  <c r="H72" i="29"/>
  <c r="H73" i="29"/>
  <c r="H74" i="29"/>
  <c r="H75" i="29"/>
  <c r="H76" i="29"/>
  <c r="H77" i="29"/>
  <c r="H78" i="29"/>
  <c r="H79" i="29"/>
  <c r="H80" i="29"/>
  <c r="H71" i="29"/>
  <c r="H61" i="29"/>
  <c r="H62" i="29"/>
  <c r="H63" i="29"/>
  <c r="H64" i="29"/>
  <c r="H65" i="29"/>
  <c r="H66" i="29"/>
  <c r="H67" i="29"/>
  <c r="H68" i="29"/>
  <c r="H69" i="29"/>
  <c r="H60" i="29"/>
  <c r="H50" i="29"/>
  <c r="H51" i="29"/>
  <c r="H52" i="29"/>
  <c r="H53" i="29"/>
  <c r="H54" i="29"/>
  <c r="H55" i="29"/>
  <c r="H56" i="29"/>
  <c r="H57" i="29"/>
  <c r="H58" i="29"/>
  <c r="H49" i="29"/>
  <c r="H38" i="29"/>
  <c r="H39" i="29"/>
  <c r="H40" i="29"/>
  <c r="H41" i="29"/>
  <c r="H42" i="29"/>
  <c r="H43" i="29"/>
  <c r="H44" i="29"/>
  <c r="H45" i="29"/>
  <c r="H46" i="29"/>
  <c r="H37" i="29"/>
  <c r="H27" i="29"/>
  <c r="H28" i="29"/>
  <c r="H29" i="29"/>
  <c r="H30" i="29"/>
  <c r="H31" i="29"/>
  <c r="H32" i="29"/>
  <c r="H33" i="29"/>
  <c r="H34" i="29"/>
  <c r="H35" i="29"/>
  <c r="H26" i="29"/>
  <c r="H24" i="29"/>
  <c r="H16" i="29"/>
  <c r="H17" i="29"/>
  <c r="H18" i="29"/>
  <c r="H19" i="29"/>
  <c r="H20" i="29"/>
  <c r="H21" i="29"/>
  <c r="H22" i="29"/>
  <c r="H23" i="29"/>
  <c r="H15" i="29"/>
  <c r="H13" i="29"/>
  <c r="H12" i="29"/>
  <c r="H11" i="29"/>
  <c r="H10" i="29"/>
  <c r="H9" i="29"/>
  <c r="H8" i="29"/>
  <c r="H7" i="29"/>
  <c r="H5" i="29"/>
  <c r="H4" i="29"/>
  <c r="F118" i="29" l="1"/>
  <c r="F119" i="29"/>
  <c r="F120" i="29"/>
  <c r="F121" i="29"/>
  <c r="F122" i="29"/>
  <c r="F123" i="29"/>
  <c r="F124" i="29"/>
  <c r="F125" i="29"/>
  <c r="F126" i="29"/>
  <c r="F117" i="29"/>
  <c r="F106" i="29"/>
  <c r="F107" i="29"/>
  <c r="F108" i="29"/>
  <c r="F109" i="29"/>
  <c r="F110" i="29"/>
  <c r="F111" i="29"/>
  <c r="F112" i="29"/>
  <c r="F113" i="29"/>
  <c r="F114" i="29"/>
  <c r="F105" i="29"/>
  <c r="F95" i="29"/>
  <c r="F96" i="29"/>
  <c r="F97" i="29"/>
  <c r="F98" i="29"/>
  <c r="F99" i="29"/>
  <c r="F100" i="29"/>
  <c r="F101" i="29"/>
  <c r="F102" i="29"/>
  <c r="F103" i="29"/>
  <c r="F94" i="29"/>
  <c r="F84" i="29"/>
  <c r="F85" i="29"/>
  <c r="F86" i="29"/>
  <c r="F87" i="29"/>
  <c r="F88" i="29"/>
  <c r="F89" i="29"/>
  <c r="F90" i="29"/>
  <c r="F91" i="29"/>
  <c r="F92" i="29"/>
  <c r="F83" i="29"/>
  <c r="F72" i="29"/>
  <c r="F73" i="29"/>
  <c r="F74" i="29"/>
  <c r="F75" i="29"/>
  <c r="F76" i="29"/>
  <c r="F77" i="29"/>
  <c r="F78" i="29"/>
  <c r="F79" i="29"/>
  <c r="F80" i="29"/>
  <c r="F71" i="29"/>
  <c r="F61" i="29"/>
  <c r="F62" i="29"/>
  <c r="F63" i="29"/>
  <c r="F64" i="29"/>
  <c r="F65" i="29"/>
  <c r="F66" i="29"/>
  <c r="F67" i="29"/>
  <c r="F68" i="29"/>
  <c r="F69" i="29"/>
  <c r="F60" i="29"/>
  <c r="F50" i="29"/>
  <c r="F51" i="29"/>
  <c r="F52" i="29"/>
  <c r="F53" i="29"/>
  <c r="F54" i="29"/>
  <c r="F55" i="29"/>
  <c r="F56" i="29"/>
  <c r="F57" i="29"/>
  <c r="F58" i="29"/>
  <c r="F49" i="29"/>
  <c r="F38" i="29"/>
  <c r="F39" i="29"/>
  <c r="F40" i="29"/>
  <c r="F41" i="29"/>
  <c r="F42" i="29"/>
  <c r="F43" i="29"/>
  <c r="F44" i="29"/>
  <c r="F45" i="29"/>
  <c r="F46" i="29"/>
  <c r="F37" i="29"/>
  <c r="F27" i="29"/>
  <c r="F28" i="29"/>
  <c r="F29" i="29"/>
  <c r="F30" i="29"/>
  <c r="F31" i="29"/>
  <c r="F32" i="29"/>
  <c r="F33" i="29"/>
  <c r="F34" i="29"/>
  <c r="F35" i="29"/>
  <c r="F26" i="29"/>
  <c r="F16" i="29"/>
  <c r="F17" i="29"/>
  <c r="F18" i="29"/>
  <c r="F19" i="29"/>
  <c r="F20" i="29"/>
  <c r="F21" i="29"/>
  <c r="F22" i="29"/>
  <c r="F23" i="29"/>
  <c r="F24" i="29"/>
  <c r="F15" i="29"/>
  <c r="F129" i="29" l="1"/>
  <c r="F130" i="29"/>
  <c r="F131" i="29"/>
  <c r="F132" i="29"/>
  <c r="F133" i="29"/>
  <c r="F134" i="29"/>
  <c r="F135" i="29"/>
  <c r="F136" i="29"/>
  <c r="F137" i="29"/>
  <c r="F128" i="29"/>
  <c r="F151" i="29"/>
  <c r="F152" i="29"/>
  <c r="F153" i="29"/>
  <c r="F154" i="29"/>
  <c r="F155" i="29"/>
  <c r="F156" i="29"/>
  <c r="F157" i="29"/>
  <c r="F158" i="29"/>
  <c r="F159" i="29"/>
  <c r="F150" i="29"/>
  <c r="F140" i="29"/>
  <c r="F141" i="29"/>
  <c r="F142" i="29"/>
  <c r="F143" i="29"/>
  <c r="F144" i="29"/>
  <c r="F145" i="29"/>
  <c r="F146" i="29"/>
  <c r="F147" i="29"/>
  <c r="F148" i="29"/>
  <c r="F139" i="29"/>
  <c r="D150" i="29"/>
  <c r="D139" i="29"/>
  <c r="D128" i="29"/>
  <c r="D117" i="29"/>
  <c r="D105" i="29"/>
  <c r="D94" i="29"/>
  <c r="D83" i="29"/>
  <c r="D71" i="29"/>
  <c r="D60" i="29"/>
  <c r="D49" i="29"/>
  <c r="G81" i="29"/>
  <c r="F81" i="29" l="1"/>
  <c r="H81" i="29" l="1"/>
  <c r="G14" i="29" l="1"/>
  <c r="G25" i="29"/>
  <c r="G36" i="29"/>
  <c r="G47" i="29"/>
  <c r="G59" i="29"/>
  <c r="G70" i="29"/>
  <c r="G93" i="29"/>
  <c r="G104" i="29"/>
  <c r="G115" i="29"/>
  <c r="G127" i="29"/>
  <c r="G138" i="29"/>
  <c r="G149" i="29"/>
  <c r="G160" i="29"/>
  <c r="G82" i="29" l="1"/>
  <c r="G161" i="29"/>
  <c r="G116" i="29"/>
  <c r="G48" i="29"/>
  <c r="D37" i="29"/>
  <c r="D26" i="29"/>
  <c r="D15" i="29"/>
  <c r="D4" i="29"/>
  <c r="F115" i="29" l="1"/>
  <c r="F104" i="29"/>
  <c r="F47" i="29"/>
  <c r="F36" i="29"/>
  <c r="F93" i="29"/>
  <c r="F25" i="29"/>
  <c r="F127" i="29"/>
  <c r="F59" i="29"/>
  <c r="H127" i="29"/>
  <c r="F160" i="29"/>
  <c r="F14" i="29"/>
  <c r="F149" i="29"/>
  <c r="F70" i="29"/>
  <c r="F138" i="29"/>
  <c r="H93" i="29" l="1"/>
  <c r="H36" i="29"/>
  <c r="H47" i="29"/>
  <c r="H59" i="29"/>
  <c r="H104" i="29"/>
  <c r="H14" i="29"/>
  <c r="H115" i="29"/>
  <c r="H70" i="29"/>
  <c r="H82" i="29" s="1"/>
  <c r="H160" i="29"/>
  <c r="H149" i="29"/>
  <c r="H138" i="29"/>
  <c r="H25" i="29"/>
  <c r="H116" i="29" l="1"/>
  <c r="H48" i="29"/>
</calcChain>
</file>

<file path=xl/sharedStrings.xml><?xml version="1.0" encoding="utf-8"?>
<sst xmlns="http://schemas.openxmlformats.org/spreadsheetml/2006/main" count="198" uniqueCount="185">
  <si>
    <t>Driver Weight</t>
  </si>
  <si>
    <t>Factor</t>
  </si>
  <si>
    <t>Factor Weight</t>
  </si>
  <si>
    <t>Weighted Score</t>
  </si>
  <si>
    <t>Factor Score</t>
  </si>
  <si>
    <t>Yes</t>
  </si>
  <si>
    <t>List One</t>
  </si>
  <si>
    <t>List Two</t>
  </si>
  <si>
    <t>List Three</t>
  </si>
  <si>
    <t>No</t>
  </si>
  <si>
    <t>NA</t>
  </si>
  <si>
    <t xml:space="preserve">Overall Assessment Score &amp; Rating </t>
  </si>
  <si>
    <t>Scope &amp; Definition</t>
  </si>
  <si>
    <t>Board Oversight</t>
  </si>
  <si>
    <t>Whistle Blowing Framework</t>
  </si>
  <si>
    <t>Employee Empowerment</t>
  </si>
  <si>
    <t>MENA FCCG Culture Assessment Questionnaire</t>
  </si>
  <si>
    <t>Senior management regularly uses two-way communication to gather employees’ input or ideas.</t>
  </si>
  <si>
    <t xml:space="preserve">Aside from training initiatives, there is a procedure to ensure ongoing circulations across the organization on ethics and compliance e.g. awareness messages, newsletters, etc.  </t>
  </si>
  <si>
    <t xml:space="preserve">Remuneration Structures </t>
  </si>
  <si>
    <t xml:space="preserve">Fair Customer Outcomes </t>
  </si>
  <si>
    <t>I. Vision, Purpose, &amp; Strategy</t>
  </si>
  <si>
    <t>II. Leadership</t>
  </si>
  <si>
    <t>III. People</t>
  </si>
  <si>
    <t xml:space="preserve">IV. Governance </t>
  </si>
  <si>
    <t>Key Drivers</t>
  </si>
  <si>
    <t>Weight</t>
  </si>
  <si>
    <t xml:space="preserve">MENA FCCG CULTURE ASSESSMENT QUESTIONNAIRE </t>
  </si>
  <si>
    <t xml:space="preserve">Senior Management ensures staff understand Vision, Purpose, &amp; Strategy and articulate it in their daily actions.    </t>
  </si>
  <si>
    <t>Policies &amp; Procedures</t>
  </si>
  <si>
    <t>Leading by Example</t>
  </si>
  <si>
    <t>Senior Management ensure the Core Values are consistently reinforced as part of the day-to-day employee experience (e.g., modeling, incentivizing and correcting behavior).</t>
  </si>
  <si>
    <t>Senior Management regularly engages in transparent and authentic communication with employees, encourages employee input, feedback, and suggestions. </t>
  </si>
  <si>
    <t xml:space="preserve">The firm has a clearly articulated Vision, Purpose, &amp; Strategy that fulfills the interests of all stakeholders (e.g. regulators, community, shareholders, customers, employees). </t>
  </si>
  <si>
    <t>The firm’s Vision, Purpose, &amp; Strategy seeks to exceed minimum legal requirements to do the right thing where success is achieved only the right way and without ethical compromise.</t>
  </si>
  <si>
    <t>The firm’s Vision, Purpose, &amp; Strategy aims to ensure sustainable, transparent, and fair business practices, including fair consumer outcomes.</t>
  </si>
  <si>
    <t>The firm’s Vision, Purpose, &amp; Strategy aims to ensure compliance with national and international human rights standards and laws.</t>
  </si>
  <si>
    <t>The firm’s Vision, Purpose, &amp; Strategy aims to ensure the quality of life for employees / becoming “employer of choice” .</t>
  </si>
  <si>
    <t>There are procedures in place to asses the Vision, Purpose, &amp; Strategy against the raising of the bar in relation to fulfilling interests of all stakeholders.</t>
  </si>
  <si>
    <t>The Vision, Purpose, &amp; Strategy is communicated to Senior Management on annual basis or earlier in case of changes.</t>
  </si>
  <si>
    <t xml:space="preserve">Senior Management is held accountable for communicating and disseminating the Vision, Purpose, &amp; Strategy across their business lines. </t>
  </si>
  <si>
    <t>The firm has clear Core Values/Statement of Ethics that is communicated to all employees, including temporary workers and trainees, as well as third parties working on its behalf.</t>
  </si>
  <si>
    <t>The Board ensures Senior Managment is provided with dedicated training /guidance on how to model the organizational core values and desired behaviors, including how it aligns with employees’ accountabilities.</t>
  </si>
  <si>
    <t>The Board of Directors Code of Conduct explicitly provides for their role in fostering a culture of ethics across the organization.</t>
  </si>
  <si>
    <t xml:space="preserve">The Board of Directors Code of Conduct explicitly provides for their role in ensuring fair consumer outcomes including as it relates to business strategy and product and service suitability. </t>
  </si>
  <si>
    <t xml:space="preserve">The Board of Directors ensures robust governance structures as necessary to validate the effectiveness of control measures.     </t>
  </si>
  <si>
    <t>A consumer duty champion serves on the Board to ask significant questions about its purpose and ensure fair outcomes and promote a culture of ethics and customer centricity as a standard agenda items.</t>
  </si>
  <si>
    <t xml:space="preserve">The firm has assigned a senior personnel for culture and ethics championship within the organization with clear roles and responsibilities.   </t>
  </si>
  <si>
    <t>The Board of Directors ensures Senior Management responsibility for instilling a culture of ethics and customer centricity is clearly articulated and cascaded top down across the organization.</t>
  </si>
  <si>
    <t>The firm has a high level public statement such as a Code of Conduct that provides the moral compass for employees in their daily actions.</t>
  </si>
  <si>
    <t>Employees are required to read and sign annually that they have read the Code of Conduct that includes specific Codes of Conduct/ attestation forms for staff in higher risk positons (e.g. Procurement / Treasury).</t>
  </si>
  <si>
    <t xml:space="preserve">The  firm has an Anti Corruption and Bribery Policy or equivalent policy document that includes an explicit statement of the no-bribes policy including prohibition of facilitation payments. </t>
  </si>
  <si>
    <t xml:space="preserve">The firm has clear policies and procedures including approvals matrix covering sponsorships and charitable contributions to avoid exploitation for personal gain.  </t>
  </si>
  <si>
    <t>The firm has clear gifts policy and procedures including thresholds, reporting procedures, and logs that are maintained by Compliance or are readily available to Compliance upon request.</t>
  </si>
  <si>
    <t xml:space="preserve">The firm maintains procedures  on entertainment and hospitality  that include specific and clear monetary thresholds. </t>
  </si>
  <si>
    <t xml:space="preserve">The firm maintains comprehensive policies and procedures for ensuring fair customer outcomes including as it relates to product suitability and fair and transparent communication. </t>
  </si>
  <si>
    <t>The firm maintains comprehensive policies and procedures on privacy and personal data protection.</t>
  </si>
  <si>
    <t xml:space="preserve">The firm has clear procedures for anticipating risks and regulatory changes including evolving financial crime threats. </t>
  </si>
  <si>
    <t>The firm has dedicated policies and procedures for ensuring social inclusion and diversity, including employment practices to ensure ethical behavior and anti-discrimination.  For example, women in leadership roles, employees of different ages, people with a disability, including health and well-being of staff, flexible employment options, workshops/seminars on healthy living, etc.</t>
  </si>
  <si>
    <t>The firm provides secure and accessible channels through which employees can raise concerns and report violations in confidence and without risk of reprisal.</t>
  </si>
  <si>
    <t>There are secure and accessible communication channels that encourage and allow business partners or other external parties to raise concerns and report violations in confidence and without risk of reprisal.</t>
  </si>
  <si>
    <t>The firm circulates ongoing communication and awareness across the organization on the significance of whistleblowing as a means of encouraging reporting of any misconduct.</t>
  </si>
  <si>
    <t>The firm conducts proper analysis on whistleblowing incidents and undertakes actions to address root causes as applicable.</t>
  </si>
  <si>
    <t>The Board receives regular reporting on whistleblowing incidents including action taken and confirmation of appropriate resolution.</t>
  </si>
  <si>
    <t>The whistleblowing channels include a third party service provider.</t>
  </si>
  <si>
    <t>The firm has a procedure for monitoring the well-being of whistleblowers for potential future retaliation.</t>
  </si>
  <si>
    <t xml:space="preserve">The firm maintains proper procedures on incidents record retention.  </t>
  </si>
  <si>
    <t>The firm maintains proper procedures on incidents’ internal and external escalation and reporting including criteria for disclosure to regulatory authorities where necessary.</t>
  </si>
  <si>
    <t xml:space="preserve">Senior Managment are able to provide evidence of how the tone from the top cascades top down across the firm. </t>
  </si>
  <si>
    <t>Senior management demonstrate staff accountability and absence of a “blame culture” and are available to staff and frequently “floor walk”.</t>
  </si>
  <si>
    <t xml:space="preserve">Senior Management define what a good outcome would be for their customers and apply that consideration at every stage of delivering a product, service, or initiative. </t>
  </si>
  <si>
    <t xml:space="preserve">Senior Management succession plan specifically factors integrity/ leading by example competencies. </t>
  </si>
  <si>
    <t>Employees understand how their work supports the firm’s Vision, Purpose, &amp; Strategy.</t>
  </si>
  <si>
    <t xml:space="preserve">Senior Managment fosters teamwork, building on one another competencies to collectively deliver high-quality and timely work. </t>
  </si>
  <si>
    <t>Senior management encourage an environment of psychological safety whereby staff are comfortable to challenge management.</t>
  </si>
  <si>
    <t xml:space="preserve">Senior management regularly communicates to employees compliance and ethics learning priorities and approaches. </t>
  </si>
  <si>
    <t xml:space="preserve">Senior Management prioritize learning and development among employees by ensuring time and resource availability. </t>
  </si>
  <si>
    <t>Senior Management succession plan specifically factors duties in relation to diversity, inclusion, and belonging. </t>
  </si>
  <si>
    <t xml:space="preserve">Senior management encourages feedback and diversity in thought.   </t>
  </si>
  <si>
    <t>Senior Management attract, develop, and retain individuals from diverse backgrounds. </t>
  </si>
  <si>
    <t xml:space="preserve">Senior Management encourage inclusion throughout all business practices including as it relates to new / product service development. </t>
  </si>
  <si>
    <t>Senior Management invest in employee well-being (physical, emotional and mental).</t>
  </si>
  <si>
    <t>Senior Management foster a sense of belonging among its employees. </t>
  </si>
  <si>
    <t>Senior management assess staff fairly and in line with promoting a good culture.</t>
  </si>
  <si>
    <t xml:space="preserve">Senior management appreciate efforts and encourages going the extra mile. </t>
  </si>
  <si>
    <t xml:space="preserve">Senior Managment practice patience, understanding, and empathy. </t>
  </si>
  <si>
    <t xml:space="preserve">Communications with third parties specifically include ESG accountabilities including human rights compliance and green practices.  </t>
  </si>
  <si>
    <t>Employees are provided with guidance on expected behaviors including how it aligns with the firm’s Vision, Purpose, &amp; Strategy.</t>
  </si>
  <si>
    <t xml:space="preserve">Employee’s accountability for ethics and compliance is explicitly articulated in related function’s Policies and Procedures. </t>
  </si>
  <si>
    <t>Employee job descriptions explicitly include ethics and compliance accountability.</t>
  </si>
  <si>
    <t xml:space="preserve">Employee job descriptions explicitly include CFC responsibilities. </t>
  </si>
  <si>
    <t>Roles and responsibilities of each staff member across the organization are clearly documented.</t>
  </si>
  <si>
    <t>Firm recruits individuals using value behavioral assessments to ensure the individual’s values are consistent with the corporate values.</t>
  </si>
  <si>
    <t xml:space="preserve">Incidence escalation channels are communicated to staff  and are easily accessible. </t>
  </si>
  <si>
    <t>The second and third lines of defense have the necessary seniority.</t>
  </si>
  <si>
    <t>The second and third lines of defense are appropriately and adequately resourced.</t>
  </si>
  <si>
    <t>Dedicated training is provided for second and third lines of defense to keep pace with evolving compliance risks (including those driven by advanced technology) and best practice.</t>
  </si>
  <si>
    <t>There are procedures to ensure appropriate awareness is given to new recruits on the firm’s Vision, Purpose, &amp; Strategy.</t>
  </si>
  <si>
    <t>There are procedures in place to ensure enhancements  to Vision, Purpose, &amp; Strategy (in alignment with evolving practices) are communicated to all employees, including  delivering refresher ethics training across the organization.</t>
  </si>
  <si>
    <t>Appropriate ethics induction/orientation training is given to new recruits so that they clearly understand the firm’s ethics and compliance expectations and the sanctions procedure in the event of a violation.</t>
  </si>
  <si>
    <t xml:space="preserve">New hires training must be completed within set period, e.g. 3 months of hiring with end of probationary period contingent upon completion of ethics induction training. </t>
  </si>
  <si>
    <t>The results of the training are reported to the Board / Committee of the Board.</t>
  </si>
  <si>
    <t>The firm maintains procedure for reviewing training curriculum against evolving threats and compliance best practice, including job-related compliance training delivered on risk-basis (e.g. tackling specific financial crime exposure).</t>
  </si>
  <si>
    <t>The firm’s training programs focus on embracing change, technological advancements  and innovation, including communicating its ethical expectations to third parties (e.g. via specific conduct of conduct).</t>
  </si>
  <si>
    <t xml:space="preserve">The Board of Directors ensures remuneration structures encourage ethical behavior and align with the Core Values and the firm’s Vision, Purpose, &amp; Strategy. </t>
  </si>
  <si>
    <t>The remuneration structure is perceived by employees as fair.</t>
  </si>
  <si>
    <t xml:space="preserve">The firm’s programs, including pay, health care benefits, retirement and savings benefits, vacation and paid time off, incentives, harness employee retention. </t>
  </si>
  <si>
    <t>The firm’s remuneration structure motivates employees to perform at the best of their competencies, abilities and skill sets.</t>
  </si>
  <si>
    <t xml:space="preserve">The firm’s remuneration structure encourages employee agility including via ongoing learning.  </t>
  </si>
  <si>
    <t>Senior Management’s remuneration and incentives structures focuses on leading by example / acting with integrity.</t>
  </si>
  <si>
    <t>Employee compensation is linked to positive demonstration of ethics and customer centricity (particularly for profit-making functions).</t>
  </si>
  <si>
    <t>Employee compensation is linked to positive demonstration of good anti-financial crime behavior and conduct.</t>
  </si>
  <si>
    <t>The Board receives meaningful ethics and culture MI (including Code of Conduct violations, compliance and ethics training completion percentage,..etc).</t>
  </si>
  <si>
    <t>The Board receives meaningful customer-centric MI (e.g. product performance dashboards, customer satisfaction surveys).</t>
  </si>
  <si>
    <t>The firm has a procedure for self-reporting bribery incidents as appropriate to the authorities.</t>
  </si>
  <si>
    <t xml:space="preserve">The firm has a procedure for conducting self-evaluations of the organizational culture. </t>
  </si>
  <si>
    <t>The firm’s Internal Audit Charter explicitly covers ABC including gifts logs and entertainment records.</t>
  </si>
  <si>
    <t xml:space="preserve">The firm’s Internal Audit Charter explicitly covers “fair customer outcomes”. </t>
  </si>
  <si>
    <t xml:space="preserve">The firm applies a mechanism to measure its culture though employee and/or third surveys (including how they perceive middle and senior management). </t>
  </si>
  <si>
    <t>The firm has a clear procedure for monitoring of employee accounts, as well as third parties for questionable transactions or conduct.</t>
  </si>
  <si>
    <t>The firm has a clear definition of ‘fair value’ for customers tailored to its business and products and services, and ensures employees posses the appropriate knowledge of product features whether advantages or disadvantages to communicate to customers properly.</t>
  </si>
  <si>
    <t>New products/services development process includes clear procedures for ensuring fair customer outcomes for targeted customer segments, including needs of vulnerable customers.</t>
  </si>
  <si>
    <t xml:space="preserve">The firm maintains procedures for avoiding abusive sales practices, as well as for monitoring products/services to ensure they continue to deliver as promised. </t>
  </si>
  <si>
    <t>The firm maintains procedures for ensuring strategic decisions such as change management programs and outsourcing arrangements strongly reflect the fair treatment of customers.</t>
  </si>
  <si>
    <t xml:space="preserve">Customer complaints are managed by independent and qualified staff or by Compliance, where required by the Regulator. </t>
  </si>
  <si>
    <t xml:space="preserve">There are procedures for ensuring complaints are resolved timely and root causes identified and remedied to enhance the overall customer experience.  </t>
  </si>
  <si>
    <t xml:space="preserve">Marketing approaches are tailored to the target customer segments; customer communications are balanced (emphasizing potential benefits and disadvantages equally) and understood by different customer segments.   </t>
  </si>
  <si>
    <t xml:space="preserve">The firm effectively utilizes data (leverages necessary technology for insights) to evidence outcomes for consumers at all stages of the customer journey and product lifecycle.  </t>
  </si>
  <si>
    <t>Meaningful MI is reported to Senior Management and the Board (e.g. cancellations information, changes in sales volumes per product type, customer complaints resolved outside target time, complainants' profiles, etc.) and necessary actions undertaken.</t>
  </si>
  <si>
    <t>The firm has clear procedures for “empowering customers” enabling them to make decisions in their interests and to pursue their financial objectives, including ensuring customers do not face unreasonable barriers when changing products, switching providers, or making a claim.</t>
  </si>
  <si>
    <t xml:space="preserve">The firm has thresholds of authority for approving the business case prior to appointment of third parties. </t>
  </si>
  <si>
    <t xml:space="preserve">The firm has procedures to undertake risk-based due diligence reviews and negative media checks before appointing third parties including as it relates to ethical commitments (anti-bribery and corruption, human rights compliance). </t>
  </si>
  <si>
    <t xml:space="preserve">The firm has procedures for ongoing monitoring of third parties ensuring third party delivers on commitments. </t>
  </si>
  <si>
    <t xml:space="preserve">Contracts with third parties explicitly incorporate ethics and compliance responsibilities (e.g. anti-bribery and corruption, human rights compliance).   </t>
  </si>
  <si>
    <t>Contacts with third parties grant the firm the right to exit in the event of any unethical conduct (e.g. bribery and corruption, human rights violations).</t>
  </si>
  <si>
    <t xml:space="preserve">The firm champions a culture of ethics externally (e.g. via partaking in international taskforces, participating in forums and seminars in the areas of ethics and customer centricity).  </t>
  </si>
  <si>
    <t xml:space="preserve">The firm seeks to build open communication channels with regulatory authorities including as it relates to proposed legislation. </t>
  </si>
  <si>
    <t xml:space="preserve">The firm focuses on ethics and integrity  in its discussions with regulatory authorities (e.g. as it relates to selection of Senior Management, MLRO). </t>
  </si>
  <si>
    <t xml:space="preserve">The firm has appointed a Privacy and Data Protection Officer or has allocated equivalent responsibilities to designated personnel (e.g. within Legal, Compliance, Risk Management). </t>
  </si>
  <si>
    <t>Board members exercise oversight over the firm’s Privacy and Data Protection program that includes dedicated training and awareness programs on Privacy and Data Protection.</t>
  </si>
  <si>
    <t>The firm maintains a clear procedure for collecting customer consents on processing of their personal data in line with applicable mandates, consistent with their Privacy Notice.</t>
  </si>
  <si>
    <t>The firm ensures transparency towards customers concerning the processing of their personal data as well as online identifiers e.g. via Privacy Notice, Cookies Notice.</t>
  </si>
  <si>
    <t>Personal data is not processed beyond purposes for which it was initially collected unless explicit consent is collected (e.g. opt in for direct marketing).</t>
  </si>
  <si>
    <t>The firm maintains procedures for responding to data owners requests to exercise their rights via a vis their data within timeframes stipulated under local mandates (e.g. right to rectify data, right to data portability,  etc.).</t>
  </si>
  <si>
    <t xml:space="preserve">The firm conducts dedicated Privacy and Data Protection assessments on new/revised products/services/systems as necessary for a “Privacy by Design” approach, as well as prior to use of AI/ML/Robotics as critical for avoiding bias in AI data mining.  </t>
  </si>
  <si>
    <t xml:space="preserve">The firm maintains procedures on Breach Management that ensures breach containment and timely reporting to regulatory authorities and data owners as required under local mandates.  </t>
  </si>
  <si>
    <t>The firm conducts comprehensive data security reviews prior to engaging with third parties acting as Personal Data Processors, including maintaining processes for ensuring ongoing validity of the security posture of third parties acting as Personal Data Processors.</t>
  </si>
  <si>
    <t>The firm incorporates dedicated data protection clauses in agreements with Personal Data Processors in alignment with best practice (including as it relates to data security, data breach escalation, and cooperation in responding to data subject requests to exercise their rights).</t>
  </si>
  <si>
    <t>Actions Needed to Enhance Practices</t>
  </si>
  <si>
    <t>Culture Maturity Rating</t>
  </si>
  <si>
    <t xml:space="preserve">Senior Management demonstrate 'zero-tolerance' approach to poor conduct including as it relates to anti-financial crime / ethical values. </t>
  </si>
  <si>
    <t>Senior Management raise ongoing awareness on significance of compliance and ethics including as it relates to CFC/fair customer outcomes and have the integrity to admit to mistakes they have made.</t>
  </si>
  <si>
    <t xml:space="preserve">The remuneration framework defines/identifies clear metrics for ethics and compliance conduct </t>
  </si>
  <si>
    <t xml:space="preserve">The remuneration framework includes the right mix between fixed versus variable remuneration </t>
  </si>
  <si>
    <t>Best Practice Elements</t>
  </si>
  <si>
    <t>MENA FCCG CULTURE ASSESSMENT QUESTIONNAIRE- RATING</t>
  </si>
  <si>
    <r>
      <t xml:space="preserve">The Board of Directors oversees the effectiveness of the firm’s Combating Financial Crime (CFC) Program </t>
    </r>
    <r>
      <rPr>
        <sz val="14"/>
        <rFont val="Calibri   "/>
      </rPr>
      <t xml:space="preserve">by keeping pace of evolving threats and best practice risk mitigation measures.    </t>
    </r>
  </si>
  <si>
    <t>The Board of Directors exercises oversight over employees’ fair treatment (e.g. including in relation to performance evaluations, compliance with human rights/ employee well-being best practice).</t>
  </si>
  <si>
    <t xml:space="preserve">The organization identifies opportunities to improve the organizational culture at least once a year. </t>
  </si>
  <si>
    <t xml:space="preserve">Justification for rating and reference to Supporting Documentation / MIS </t>
  </si>
  <si>
    <t>A culture of ethics reinforces formal controls ensuring the firm brings its core values into practice; it enhances brand value and customer loyalty.</t>
  </si>
  <si>
    <r>
      <rPr>
        <b/>
        <sz val="20"/>
        <color theme="1"/>
        <rFont val="Calibri"/>
        <family val="2"/>
        <scheme val="minor"/>
      </rPr>
      <t>Culture Assessment Criteria</t>
    </r>
    <r>
      <rPr>
        <sz val="14"/>
        <color theme="1"/>
        <rFont val="Calibri"/>
        <family val="2"/>
        <scheme val="minor"/>
      </rPr>
      <t xml:space="preserve">
</t>
    </r>
    <r>
      <rPr>
        <b/>
        <sz val="13"/>
        <color theme="1"/>
        <rFont val="Calibri"/>
        <family val="2"/>
        <scheme val="minor"/>
      </rPr>
      <t xml:space="preserve">A "Strong" Culture represents the level of maturity of embedding good culture as part of the DNA of the organization where every employee fully embraces and models the values of the organization. </t>
    </r>
    <r>
      <rPr>
        <sz val="14"/>
        <color theme="1"/>
        <rFont val="Calibri"/>
        <family val="2"/>
        <scheme val="minor"/>
      </rPr>
      <t xml:space="preserve">
</t>
    </r>
  </si>
  <si>
    <t>Diversity, Inclusion, &amp; Belonging</t>
  </si>
  <si>
    <t>Accountability for Ethics &amp; Compliance</t>
  </si>
  <si>
    <t xml:space="preserve">Training &amp; Awareness Programs </t>
  </si>
  <si>
    <t>Monitoring Reporting, &amp; Evaluation</t>
  </si>
  <si>
    <t xml:space="preserve">Third Party Management &amp; External Relations </t>
  </si>
  <si>
    <t xml:space="preserve">Privacy &amp; Data Protection </t>
  </si>
  <si>
    <t>Driver I Score</t>
  </si>
  <si>
    <t>Driver II Score</t>
  </si>
  <si>
    <t>Driver III Score</t>
  </si>
  <si>
    <t>Driver IV Score</t>
  </si>
  <si>
    <t xml:space="preserve">Contracts with third parties grant the firm the right to audit the third party for compliance. </t>
  </si>
  <si>
    <t xml:space="preserve">The Board of Directors is responsible for ensuring the firm’s practices balance the interests of all stakeholders (e.g. regulators, community, shareholders, customers, employees).  </t>
  </si>
  <si>
    <t xml:space="preserve">The firm maintains procedures on internal management of whistleblowing incidents including confidentiality, competence, authority, and impartiality. </t>
  </si>
  <si>
    <t>Senior Managment foster agility and innovation; support change activities undertaken by other functions and encourage cross-functional collaboration and seek to avoid siloes.</t>
  </si>
  <si>
    <t>Senior Management in income generating functions foster “customer serving” rather than customer selling.</t>
  </si>
  <si>
    <t xml:space="preserve">Senior Managment are able to provide evidence of how they model the organizational values and desired behaviors including via documentation of decision-making. </t>
  </si>
  <si>
    <t>Senior Management ensures goals, roles, and performance plans are clear to all employees.</t>
  </si>
  <si>
    <t>Senior Management identify failure as a learning exercise and share lessons learned with stakeholders</t>
  </si>
  <si>
    <t>Ethics and compliance training and awareness includes guidance on how to address potential ethical dilemmas/managing competing rights (relevant to the firm’s business)/ conflict of interest  in day-to-day activities.</t>
  </si>
  <si>
    <t>Breach reporting is encouraged / process exists for reporting issues or concerns (including reporting criteria) to Senior Management and the Board/ Committee of the Board.</t>
  </si>
  <si>
    <t xml:space="preserve">The firm ensures third party engagements do not impact the firm’s operational resilience. </t>
  </si>
  <si>
    <t xml:space="preserve">Senior Managment support change initiatives including via transparent communications with employees, capacity building, and collecting their feedback. </t>
  </si>
  <si>
    <t>Training Programs encompass role specific face to face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</si>
</sst>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b/>
      <sz val="11"/>
      <color theme="0"/>
      <name val="Calibri"/>
      <family val="2"/>
      <scheme val="minor"/>
    </font>
    <font>
      <b/>
      <sz val="11"/>
      <color theme="1"/>
      <name val="Calibri"/>
      <family val="2"/>
      <scheme val="minor"/>
    </font>
    <font>
      <b/>
      <sz val="10"/>
      <color theme="0"/>
      <name val="Accord Light SF"/>
    </font>
    <font>
      <b/>
      <sz val="11"/>
      <color theme="0"/>
      <name val="Accord Light SF"/>
    </font>
    <font>
      <sz val="11"/>
      <color theme="1"/>
      <name val="Accord Light SF"/>
    </font>
    <font>
      <sz val="11"/>
      <color theme="1"/>
      <name val="Calibri"/>
      <family val="2"/>
      <scheme val="minor"/>
    </font>
    <font>
      <sz val="11"/>
      <color theme="1"/>
      <name val="Calibri   "/>
    </font>
    <font>
      <sz val="19"/>
      <color theme="1"/>
      <name val="Calibri   "/>
    </font>
    <font>
      <sz val="22"/>
      <color theme="1"/>
      <name val="Calibri   "/>
    </font>
    <font>
      <sz val="19"/>
      <name val="Calibri   "/>
    </font>
    <font>
      <sz val="14"/>
      <color theme="1"/>
      <name val="Calibri   "/>
    </font>
    <font>
      <sz val="18"/>
      <color theme="1"/>
      <name val="Calibri   "/>
    </font>
    <font>
      <sz val="11"/>
      <color theme="0"/>
      <name val="Accord Light SF"/>
    </font>
    <font>
      <b/>
      <sz val="14"/>
      <color theme="1"/>
      <name val="Calibri   "/>
    </font>
    <font>
      <b/>
      <sz val="14"/>
      <name val="Calibri   "/>
    </font>
    <font>
      <b/>
      <sz val="14"/>
      <color theme="0"/>
      <name val="Calibri   "/>
    </font>
    <font>
      <sz val="14"/>
      <name val="Calibri   "/>
    </font>
    <font>
      <sz val="14"/>
      <color rgb="FF000000"/>
      <name val="Calibri   "/>
    </font>
    <font>
      <sz val="14"/>
      <color theme="1"/>
      <name val="Arial  "/>
    </font>
    <font>
      <sz val="14"/>
      <color theme="1"/>
      <name val="Calibri"/>
      <family val="2"/>
      <scheme val="minor"/>
    </font>
    <font>
      <b/>
      <sz val="25"/>
      <color theme="0"/>
      <name val="Calibri   "/>
    </font>
    <font>
      <b/>
      <sz val="18"/>
      <color theme="1"/>
      <name val="Calibri   "/>
    </font>
    <font>
      <b/>
      <sz val="18"/>
      <name val="Calibri   "/>
    </font>
    <font>
      <sz val="11"/>
      <color rgb="FFFF0000"/>
      <name val="Arial  "/>
    </font>
    <font>
      <b/>
      <sz val="20"/>
      <color theme="1"/>
      <name val="Calibri"/>
      <family val="2"/>
      <scheme val="minor"/>
    </font>
    <font>
      <b/>
      <i/>
      <sz val="11"/>
      <name val="Arial  "/>
    </font>
    <font>
      <b/>
      <sz val="14"/>
      <color theme="0"/>
      <name val="Accord Light SF"/>
    </font>
    <font>
      <b/>
      <sz val="13"/>
      <color theme="1"/>
      <name val="Calibri"/>
      <family val="2"/>
      <scheme val="minor"/>
    </font>
    <font>
      <b/>
      <sz val="16"/>
      <name val="Calibri   "/>
    </font>
  </fonts>
  <fills count="13">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BFBFBF"/>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rgb="FF8200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tint="0.499984740745262"/>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s>
  <cellStyleXfs count="2">
    <xf numFmtId="0" fontId="0" fillId="0" borderId="0"/>
    <xf numFmtId="9" fontId="6" fillId="0" borderId="0" applyFont="0" applyFill="0" applyBorder="0" applyAlignment="0" applyProtection="0"/>
  </cellStyleXfs>
  <cellXfs count="159">
    <xf numFmtId="0" fontId="0" fillId="0" borderId="0" xfId="0"/>
    <xf numFmtId="0" fontId="0" fillId="0" borderId="4" xfId="0" applyBorder="1"/>
    <xf numFmtId="0" fontId="0" fillId="0" borderId="0" xfId="0" applyBorder="1"/>
    <xf numFmtId="0" fontId="0" fillId="0" borderId="5" xfId="0" applyBorder="1"/>
    <xf numFmtId="0" fontId="0" fillId="0" borderId="6" xfId="0" applyBorder="1"/>
    <xf numFmtId="0" fontId="0" fillId="0" borderId="3" xfId="0" applyBorder="1"/>
    <xf numFmtId="0" fontId="0" fillId="0" borderId="8" xfId="0" applyBorder="1"/>
    <xf numFmtId="0" fontId="0" fillId="2" borderId="3" xfId="0" applyFill="1" applyBorder="1"/>
    <xf numFmtId="0" fontId="0" fillId="3" borderId="9" xfId="0" applyFill="1" applyBorder="1" applyAlignment="1">
      <alignment horizont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7" xfId="0" applyFont="1" applyFill="1" applyBorder="1" applyAlignment="1">
      <alignment horizontal="left" vertical="center"/>
    </xf>
    <xf numFmtId="0" fontId="0" fillId="2" borderId="0" xfId="0" applyFill="1" applyBorder="1"/>
    <xf numFmtId="0" fontId="1" fillId="2" borderId="0" xfId="0" applyFont="1" applyFill="1" applyBorder="1" applyAlignment="1">
      <alignment vertical="center"/>
    </xf>
    <xf numFmtId="0" fontId="0" fillId="0" borderId="4" xfId="0" applyNumberFormat="1" applyBorder="1" applyAlignment="1">
      <alignment vertical="top" wrapText="1"/>
    </xf>
    <xf numFmtId="0" fontId="0" fillId="0" borderId="0" xfId="0" applyNumberFormat="1" applyBorder="1" applyAlignment="1">
      <alignment vertical="top" wrapText="1"/>
    </xf>
    <xf numFmtId="0" fontId="0" fillId="0" borderId="9" xfId="0" applyBorder="1" applyAlignment="1">
      <alignment horizontal="center"/>
    </xf>
    <xf numFmtId="0" fontId="0" fillId="0" borderId="0" xfId="0" applyBorder="1" applyAlignment="1">
      <alignment horizontal="center"/>
    </xf>
    <xf numFmtId="0" fontId="7" fillId="0" borderId="0" xfId="0" applyFont="1"/>
    <xf numFmtId="0" fontId="8" fillId="0" borderId="0" xfId="0" applyFont="1"/>
    <xf numFmtId="0" fontId="8" fillId="0" borderId="0" xfId="0" applyFont="1" applyAlignment="1">
      <alignment wrapText="1"/>
    </xf>
    <xf numFmtId="0" fontId="10" fillId="0" borderId="0" xfId="0" applyFont="1" applyAlignment="1">
      <alignment horizontal="left" vertical="top"/>
    </xf>
    <xf numFmtId="0" fontId="9" fillId="0" borderId="0" xfId="0" applyFont="1"/>
    <xf numFmtId="0" fontId="11" fillId="0" borderId="0" xfId="0" applyFont="1"/>
    <xf numFmtId="0" fontId="12" fillId="0" borderId="0" xfId="0" applyFont="1"/>
    <xf numFmtId="0" fontId="12" fillId="0" borderId="0" xfId="0" applyFont="1" applyFill="1"/>
    <xf numFmtId="0" fontId="0" fillId="9" borderId="1" xfId="0" applyFill="1" applyBorder="1" applyAlignment="1"/>
    <xf numFmtId="0" fontId="0" fillId="9" borderId="11" xfId="0" applyFill="1" applyBorder="1" applyAlignment="1"/>
    <xf numFmtId="0" fontId="0" fillId="9" borderId="7" xfId="0" applyFill="1" applyBorder="1"/>
    <xf numFmtId="0" fontId="0" fillId="9" borderId="4" xfId="0" applyFill="1" applyBorder="1" applyAlignment="1"/>
    <xf numFmtId="0" fontId="0" fillId="9" borderId="12" xfId="0" applyFill="1" applyBorder="1"/>
    <xf numFmtId="0" fontId="0" fillId="9" borderId="0" xfId="0" applyFill="1" applyBorder="1"/>
    <xf numFmtId="0" fontId="0" fillId="11" borderId="3" xfId="0" applyFill="1" applyBorder="1"/>
    <xf numFmtId="2" fontId="10" fillId="0" borderId="0" xfId="0" applyNumberFormat="1" applyFont="1"/>
    <xf numFmtId="0" fontId="14" fillId="4" borderId="16" xfId="0" applyFont="1" applyFill="1" applyBorder="1" applyAlignment="1">
      <alignment horizontal="center" vertical="center" wrapText="1"/>
    </xf>
    <xf numFmtId="0" fontId="15" fillId="4" borderId="16" xfId="0" applyFont="1" applyFill="1" applyBorder="1" applyAlignment="1">
      <alignment horizontal="center" vertical="top" wrapText="1"/>
    </xf>
    <xf numFmtId="2" fontId="15" fillId="4" borderId="16" xfId="0" applyNumberFormat="1"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7" fillId="0" borderId="9" xfId="0" applyFont="1" applyBorder="1" applyAlignment="1">
      <alignment horizontal="left" vertical="top" wrapText="1"/>
    </xf>
    <xf numFmtId="9" fontId="11" fillId="6" borderId="9" xfId="1" applyFont="1" applyFill="1" applyBorder="1" applyAlignment="1">
      <alignment horizontal="center" wrapText="1"/>
    </xf>
    <xf numFmtId="0" fontId="11" fillId="0" borderId="9" xfId="0" applyFont="1" applyBorder="1" applyAlignment="1">
      <alignment wrapText="1"/>
    </xf>
    <xf numFmtId="0" fontId="15" fillId="6" borderId="9" xfId="0" applyFont="1" applyFill="1" applyBorder="1" applyAlignment="1">
      <alignment horizontal="center" vertical="top" wrapText="1"/>
    </xf>
    <xf numFmtId="9" fontId="14" fillId="6" borderId="9" xfId="1" applyFont="1" applyFill="1" applyBorder="1" applyAlignment="1">
      <alignment horizontal="center" wrapText="1"/>
    </xf>
    <xf numFmtId="2" fontId="15" fillId="6" borderId="9" xfId="0" applyNumberFormat="1" applyFont="1" applyFill="1" applyBorder="1" applyAlignment="1">
      <alignment horizontal="center" wrapText="1"/>
    </xf>
    <xf numFmtId="2" fontId="14" fillId="6" borderId="13" xfId="0" applyNumberFormat="1" applyFont="1" applyFill="1" applyBorder="1" applyAlignment="1">
      <alignment horizontal="center" wrapText="1"/>
    </xf>
    <xf numFmtId="0" fontId="14" fillId="6" borderId="9" xfId="0" applyFont="1" applyFill="1" applyBorder="1" applyAlignment="1">
      <alignment horizontal="center" wrapText="1"/>
    </xf>
    <xf numFmtId="0" fontId="17" fillId="0" borderId="9" xfId="0" applyFont="1" applyFill="1" applyBorder="1" applyAlignment="1">
      <alignment horizontal="left" vertical="top" wrapText="1"/>
    </xf>
    <xf numFmtId="9" fontId="11" fillId="6" borderId="9" xfId="1" applyFont="1" applyFill="1" applyBorder="1" applyAlignment="1">
      <alignment horizontal="center" vertical="center" wrapText="1"/>
    </xf>
    <xf numFmtId="2" fontId="11" fillId="0" borderId="13" xfId="0" applyNumberFormat="1" applyFont="1" applyBorder="1" applyAlignment="1">
      <alignment horizontal="center"/>
    </xf>
    <xf numFmtId="2" fontId="11" fillId="0" borderId="13" xfId="0" applyNumberFormat="1" applyFont="1" applyBorder="1" applyAlignment="1">
      <alignment horizontal="center" vertical="center" wrapText="1"/>
    </xf>
    <xf numFmtId="0" fontId="11" fillId="0" borderId="9" xfId="0" applyFont="1" applyBorder="1" applyAlignment="1">
      <alignment vertical="center" wrapText="1"/>
    </xf>
    <xf numFmtId="0" fontId="18" fillId="0" borderId="9" xfId="0" applyFont="1" applyBorder="1" applyAlignment="1">
      <alignment wrapText="1"/>
    </xf>
    <xf numFmtId="2" fontId="16" fillId="8" borderId="13" xfId="0" applyNumberFormat="1" applyFont="1" applyFill="1" applyBorder="1" applyAlignment="1">
      <alignment horizontal="center" wrapText="1"/>
    </xf>
    <xf numFmtId="0" fontId="16" fillId="8" borderId="9" xfId="0" applyFont="1" applyFill="1" applyBorder="1" applyAlignment="1">
      <alignment horizontal="center" wrapText="1"/>
    </xf>
    <xf numFmtId="0" fontId="18" fillId="0" borderId="9" xfId="0" applyFont="1" applyBorder="1" applyAlignment="1">
      <alignment vertical="center" wrapText="1"/>
    </xf>
    <xf numFmtId="9" fontId="14" fillId="6" borderId="9" xfId="1" applyFont="1" applyFill="1" applyBorder="1" applyAlignment="1">
      <alignment horizontal="center" vertical="center" wrapText="1"/>
    </xf>
    <xf numFmtId="2" fontId="16" fillId="8" borderId="9" xfId="0" applyNumberFormat="1" applyFont="1" applyFill="1" applyBorder="1" applyAlignment="1">
      <alignment horizontal="center" wrapText="1"/>
    </xf>
    <xf numFmtId="0" fontId="19" fillId="0" borderId="9" xfId="0" applyFont="1" applyBorder="1" applyAlignment="1">
      <alignment wrapText="1"/>
    </xf>
    <xf numFmtId="0" fontId="15" fillId="6" borderId="20" xfId="0" applyFont="1" applyFill="1" applyBorder="1" applyAlignment="1">
      <alignment horizontal="center" vertical="top" wrapText="1"/>
    </xf>
    <xf numFmtId="9" fontId="14" fillId="6" borderId="20" xfId="1" applyFont="1" applyFill="1" applyBorder="1" applyAlignment="1">
      <alignment horizontal="center" vertical="center" wrapText="1"/>
    </xf>
    <xf numFmtId="0" fontId="17" fillId="0" borderId="9" xfId="0" applyFont="1" applyBorder="1" applyAlignment="1">
      <alignment vertical="top" wrapText="1"/>
    </xf>
    <xf numFmtId="2" fontId="11" fillId="0" borderId="13" xfId="0" applyNumberFormat="1" applyFont="1" applyFill="1" applyBorder="1" applyAlignment="1">
      <alignment horizontal="center" vertical="center" wrapText="1"/>
    </xf>
    <xf numFmtId="0" fontId="18" fillId="0" borderId="9" xfId="0" applyFont="1" applyFill="1" applyBorder="1" applyAlignment="1">
      <alignment vertical="center" wrapText="1"/>
    </xf>
    <xf numFmtId="2" fontId="11" fillId="0" borderId="9" xfId="0" applyNumberFormat="1" applyFont="1" applyFill="1" applyBorder="1" applyAlignment="1">
      <alignment horizontal="center" vertical="center" wrapText="1"/>
    </xf>
    <xf numFmtId="9" fontId="15" fillId="6" borderId="9" xfId="0" applyNumberFormat="1" applyFont="1" applyFill="1" applyBorder="1" applyAlignment="1">
      <alignment horizontal="center" vertical="top" wrapText="1"/>
    </xf>
    <xf numFmtId="2" fontId="15" fillId="6" borderId="13" xfId="0" applyNumberFormat="1" applyFont="1" applyFill="1" applyBorder="1" applyAlignment="1">
      <alignment horizontal="center" vertical="top" wrapText="1"/>
    </xf>
    <xf numFmtId="0" fontId="16" fillId="8" borderId="9" xfId="0" applyFont="1" applyFill="1" applyBorder="1" applyAlignment="1">
      <alignment horizontal="center" vertical="center" wrapText="1"/>
    </xf>
    <xf numFmtId="0" fontId="11" fillId="8" borderId="9" xfId="0" applyFont="1" applyFill="1" applyBorder="1" applyAlignment="1">
      <alignment wrapText="1"/>
    </xf>
    <xf numFmtId="9" fontId="11" fillId="0" borderId="0" xfId="0" applyNumberFormat="1" applyFont="1" applyAlignment="1">
      <alignment horizontal="center"/>
    </xf>
    <xf numFmtId="0" fontId="17" fillId="0" borderId="0" xfId="0" applyFont="1" applyAlignment="1">
      <alignment horizontal="left" vertical="top"/>
    </xf>
    <xf numFmtId="2" fontId="17" fillId="0" borderId="0" xfId="0" applyNumberFormat="1" applyFont="1"/>
    <xf numFmtId="2" fontId="11" fillId="0" borderId="0" xfId="0" applyNumberFormat="1" applyFont="1"/>
    <xf numFmtId="0" fontId="11" fillId="0" borderId="0" xfId="0" applyFont="1" applyAlignment="1">
      <alignment wrapText="1"/>
    </xf>
    <xf numFmtId="0" fontId="22" fillId="4" borderId="15"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12" fillId="0" borderId="0" xfId="0" applyFont="1" applyAlignment="1">
      <alignment wrapText="1"/>
    </xf>
    <xf numFmtId="2" fontId="14" fillId="4" borderId="17" xfId="0" applyNumberFormat="1" applyFont="1" applyFill="1" applyBorder="1" applyAlignment="1">
      <alignment horizontal="center" vertical="center" wrapText="1"/>
    </xf>
    <xf numFmtId="2" fontId="8" fillId="0" borderId="0" xfId="0" applyNumberFormat="1" applyFont="1"/>
    <xf numFmtId="1" fontId="17" fillId="7" borderId="9" xfId="0" applyNumberFormat="1" applyFont="1" applyFill="1" applyBorder="1" applyAlignment="1">
      <alignment horizontal="center" wrapText="1"/>
    </xf>
    <xf numFmtId="0" fontId="0" fillId="0" borderId="0" xfId="0" applyBorder="1" applyAlignment="1">
      <alignment horizontal="left" vertical="top" wrapText="1"/>
    </xf>
    <xf numFmtId="0" fontId="0" fillId="0" borderId="0" xfId="0" applyBorder="1" applyAlignment="1">
      <alignment horizontal="center" vertical="top" wrapText="1"/>
    </xf>
    <xf numFmtId="0" fontId="17" fillId="0" borderId="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7" fillId="0" borderId="9" xfId="0" applyFont="1" applyBorder="1" applyAlignment="1">
      <alignment horizontal="left" vertical="center" wrapText="1"/>
    </xf>
    <xf numFmtId="0" fontId="12" fillId="0" borderId="0" xfId="0" applyFont="1" applyAlignment="1">
      <alignment vertical="center"/>
    </xf>
    <xf numFmtId="2" fontId="16" fillId="12" borderId="13" xfId="0" applyNumberFormat="1" applyFont="1" applyFill="1" applyBorder="1" applyAlignment="1">
      <alignment horizontal="center" wrapText="1"/>
    </xf>
    <xf numFmtId="2" fontId="15" fillId="6" borderId="10" xfId="0" applyNumberFormat="1" applyFont="1" applyFill="1" applyBorder="1" applyAlignment="1">
      <alignment horizontal="center" wrapText="1"/>
    </xf>
    <xf numFmtId="9" fontId="15" fillId="7" borderId="10" xfId="0" applyNumberFormat="1" applyFont="1" applyFill="1" applyBorder="1" applyAlignment="1">
      <alignment horizontal="center" vertical="center" wrapText="1"/>
    </xf>
    <xf numFmtId="9" fontId="11" fillId="6" borderId="21" xfId="1" applyFont="1" applyFill="1" applyBorder="1" applyAlignment="1">
      <alignment horizontal="center" vertical="center" wrapText="1"/>
    </xf>
    <xf numFmtId="9" fontId="29" fillId="7" borderId="11" xfId="0" applyNumberFormat="1" applyFont="1" applyFill="1" applyBorder="1" applyAlignment="1">
      <alignment horizontal="center" vertical="center" wrapText="1"/>
    </xf>
    <xf numFmtId="0" fontId="10" fillId="0" borderId="0" xfId="0" quotePrefix="1" applyFont="1" applyAlignment="1">
      <alignment horizontal="left" vertical="top"/>
    </xf>
    <xf numFmtId="0" fontId="29" fillId="7" borderId="9" xfId="0" applyFont="1" applyFill="1" applyBorder="1" applyAlignment="1">
      <alignment horizontal="center" vertical="center" wrapText="1"/>
    </xf>
    <xf numFmtId="0" fontId="27" fillId="9" borderId="13" xfId="0" applyFont="1" applyFill="1" applyBorder="1" applyAlignment="1">
      <alignment horizontal="center" vertical="center"/>
    </xf>
    <xf numFmtId="0" fontId="4" fillId="9" borderId="11" xfId="0" applyFont="1" applyFill="1" applyBorder="1" applyAlignment="1">
      <alignment horizontal="center" vertical="center"/>
    </xf>
    <xf numFmtId="0" fontId="13" fillId="9" borderId="11" xfId="0" applyFont="1" applyFill="1" applyBorder="1" applyAlignment="1">
      <alignment horizontal="center"/>
    </xf>
    <xf numFmtId="0" fontId="13" fillId="9" borderId="10" xfId="0" applyFont="1"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2" fillId="2" borderId="0" xfId="0" applyFont="1" applyFill="1" applyBorder="1" applyAlignment="1">
      <alignment horizontal="left"/>
    </xf>
    <xf numFmtId="0" fontId="0" fillId="9" borderId="0" xfId="0" applyFill="1" applyBorder="1" applyAlignment="1">
      <alignment horizontal="left"/>
    </xf>
    <xf numFmtId="0" fontId="2" fillId="9" borderId="0" xfId="0" applyFont="1" applyFill="1" applyBorder="1" applyAlignment="1">
      <alignment horizontal="left"/>
    </xf>
    <xf numFmtId="0" fontId="0" fillId="9" borderId="5" xfId="0" applyFill="1" applyBorder="1" applyAlignment="1">
      <alignment horizontal="center"/>
    </xf>
    <xf numFmtId="0" fontId="0" fillId="9" borderId="6" xfId="0" applyFill="1" applyBorder="1" applyAlignment="1">
      <alignment horizontal="center"/>
    </xf>
    <xf numFmtId="0" fontId="0" fillId="9" borderId="8" xfId="0" applyFill="1" applyBorder="1" applyAlignment="1">
      <alignment horizontal="center"/>
    </xf>
    <xf numFmtId="0" fontId="26" fillId="11" borderId="1" xfId="0" applyFont="1" applyFill="1" applyBorder="1" applyAlignment="1">
      <alignment horizontal="center" vertical="center" wrapText="1"/>
    </xf>
    <xf numFmtId="0" fontId="24" fillId="11" borderId="2" xfId="0" applyFont="1" applyFill="1" applyBorder="1" applyAlignment="1">
      <alignment horizontal="center" vertical="center"/>
    </xf>
    <xf numFmtId="0" fontId="24" fillId="11" borderId="7" xfId="0" applyFont="1" applyFill="1" applyBorder="1" applyAlignment="1">
      <alignment horizontal="center" vertical="center"/>
    </xf>
    <xf numFmtId="0" fontId="24" fillId="11" borderId="4" xfId="0" applyFont="1" applyFill="1" applyBorder="1" applyAlignment="1">
      <alignment horizontal="center" vertical="center"/>
    </xf>
    <xf numFmtId="0" fontId="24" fillId="11" borderId="0" xfId="0" applyFont="1" applyFill="1" applyBorder="1" applyAlignment="1">
      <alignment horizontal="center" vertical="center"/>
    </xf>
    <xf numFmtId="0" fontId="24" fillId="11" borderId="3" xfId="0" applyFont="1" applyFill="1" applyBorder="1" applyAlignment="1">
      <alignment horizontal="center" vertical="center"/>
    </xf>
    <xf numFmtId="0" fontId="24" fillId="11" borderId="5" xfId="0" applyFont="1" applyFill="1" applyBorder="1" applyAlignment="1">
      <alignment horizontal="center" vertical="center"/>
    </xf>
    <xf numFmtId="0" fontId="24" fillId="11" borderId="6" xfId="0" applyFont="1" applyFill="1" applyBorder="1" applyAlignment="1">
      <alignment horizontal="center" vertical="center"/>
    </xf>
    <xf numFmtId="0" fontId="24" fillId="11" borderId="8" xfId="0" applyFont="1" applyFill="1" applyBorder="1" applyAlignment="1">
      <alignment horizontal="center" vertical="center"/>
    </xf>
    <xf numFmtId="0" fontId="20" fillId="2" borderId="2"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0" fillId="0" borderId="0" xfId="0" applyAlignment="1">
      <alignment horizontal="right"/>
    </xf>
    <xf numFmtId="0" fontId="0" fillId="0" borderId="7"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4" fillId="9" borderId="5" xfId="0" applyFont="1" applyFill="1" applyBorder="1" applyAlignment="1">
      <alignment horizontal="left" vertical="center"/>
    </xf>
    <xf numFmtId="0" fontId="4" fillId="9" borderId="6" xfId="0" applyFont="1" applyFill="1" applyBorder="1" applyAlignment="1">
      <alignment horizontal="left" vertical="center"/>
    </xf>
    <xf numFmtId="0" fontId="5" fillId="9" borderId="6" xfId="0" applyFont="1" applyFill="1" applyBorder="1" applyAlignment="1">
      <alignment horizontal="left"/>
    </xf>
    <xf numFmtId="0" fontId="5" fillId="9" borderId="8" xfId="0" applyFont="1" applyFill="1" applyBorder="1" applyAlignment="1">
      <alignment horizontal="left"/>
    </xf>
    <xf numFmtId="0" fontId="0" fillId="10" borderId="20" xfId="0" applyFill="1" applyBorder="1" applyAlignment="1">
      <alignment horizontal="center"/>
    </xf>
    <xf numFmtId="0" fontId="0" fillId="10" borderId="12" xfId="0" applyFill="1" applyBorder="1" applyAlignment="1">
      <alignment horizontal="center"/>
    </xf>
    <xf numFmtId="0" fontId="0" fillId="10" borderId="21" xfId="0" applyFill="1" applyBorder="1" applyAlignment="1">
      <alignment horizontal="center"/>
    </xf>
    <xf numFmtId="0" fontId="1" fillId="10" borderId="9" xfId="0" applyFont="1" applyFill="1" applyBorder="1" applyAlignment="1">
      <alignment horizontal="center" vertical="center"/>
    </xf>
    <xf numFmtId="0" fontId="1" fillId="10" borderId="13" xfId="0" applyFont="1" applyFill="1" applyBorder="1" applyAlignment="1">
      <alignment horizontal="center" vertical="center"/>
    </xf>
    <xf numFmtId="0" fontId="0" fillId="0" borderId="0" xfId="0" applyBorder="1" applyAlignment="1">
      <alignment horizontal="center"/>
    </xf>
    <xf numFmtId="0" fontId="15" fillId="7" borderId="13"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22" xfId="0" applyFont="1" applyFill="1" applyBorder="1" applyAlignment="1">
      <alignment horizontal="center" vertical="center" wrapText="1"/>
    </xf>
    <xf numFmtId="0" fontId="29" fillId="7" borderId="22" xfId="0" applyFont="1" applyFill="1" applyBorder="1" applyAlignment="1">
      <alignment horizontal="center" vertical="center" wrapText="1"/>
    </xf>
    <xf numFmtId="0" fontId="29" fillId="7" borderId="11" xfId="0" applyFont="1" applyFill="1" applyBorder="1" applyAlignment="1">
      <alignment horizontal="center" vertical="center" wrapText="1"/>
    </xf>
    <xf numFmtId="0" fontId="22" fillId="0" borderId="12" xfId="0" applyFont="1" applyBorder="1" applyAlignment="1">
      <alignment horizontal="center" vertical="center" wrapText="1"/>
    </xf>
    <xf numFmtId="0" fontId="22" fillId="0" borderId="21"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21" xfId="0" applyFont="1" applyBorder="1" applyAlignment="1">
      <alignment horizontal="center" vertical="center" wrapText="1"/>
    </xf>
    <xf numFmtId="9" fontId="11" fillId="6" borderId="20" xfId="0" applyNumberFormat="1" applyFont="1" applyFill="1" applyBorder="1" applyAlignment="1">
      <alignment horizontal="center" vertical="center" wrapText="1"/>
    </xf>
    <xf numFmtId="9" fontId="11" fillId="6" borderId="12" xfId="0" applyNumberFormat="1" applyFont="1" applyFill="1" applyBorder="1" applyAlignment="1">
      <alignment horizontal="center" vertical="center" wrapText="1"/>
    </xf>
    <xf numFmtId="9" fontId="11" fillId="6" borderId="21" xfId="0" applyNumberFormat="1" applyFont="1" applyFill="1" applyBorder="1" applyAlignment="1">
      <alignment horizontal="center" vertical="center" wrapText="1"/>
    </xf>
    <xf numFmtId="0" fontId="22" fillId="5" borderId="19" xfId="0" applyFont="1" applyFill="1" applyBorder="1" applyAlignment="1">
      <alignment horizontal="center" vertical="center" wrapText="1"/>
    </xf>
    <xf numFmtId="0" fontId="22" fillId="5" borderId="24" xfId="0" applyFont="1" applyFill="1" applyBorder="1" applyAlignment="1">
      <alignment horizontal="center" vertical="center" wrapText="1"/>
    </xf>
    <xf numFmtId="0" fontId="22" fillId="5" borderId="23" xfId="0" applyFont="1" applyFill="1" applyBorder="1" applyAlignment="1">
      <alignment horizontal="center" vertical="center" wrapText="1"/>
    </xf>
    <xf numFmtId="9" fontId="11" fillId="6" borderId="9" xfId="0" applyNumberFormat="1" applyFont="1" applyFill="1" applyBorder="1" applyAlignment="1">
      <alignment horizontal="center" vertical="center" wrapText="1"/>
    </xf>
    <xf numFmtId="0" fontId="22" fillId="0" borderId="9" xfId="0" applyFont="1" applyBorder="1" applyAlignment="1">
      <alignment horizontal="center" vertical="center" wrapText="1"/>
    </xf>
    <xf numFmtId="0" fontId="22" fillId="0" borderId="20" xfId="0" applyFont="1" applyBorder="1" applyAlignment="1">
      <alignment horizontal="center" vertical="center" wrapText="1"/>
    </xf>
    <xf numFmtId="0" fontId="22" fillId="5" borderId="27" xfId="0" applyFont="1" applyFill="1" applyBorder="1" applyAlignment="1">
      <alignment horizontal="center" vertical="center" wrapText="1"/>
    </xf>
    <xf numFmtId="0" fontId="22" fillId="5" borderId="25" xfId="0" applyFont="1" applyFill="1" applyBorder="1" applyAlignment="1">
      <alignment horizontal="center" vertical="center" wrapText="1"/>
    </xf>
    <xf numFmtId="0" fontId="22" fillId="5" borderId="26" xfId="0" applyFont="1" applyFill="1" applyBorder="1" applyAlignment="1">
      <alignment horizontal="center" vertical="center" wrapText="1"/>
    </xf>
    <xf numFmtId="9" fontId="11" fillId="6" borderId="7" xfId="0" applyNumberFormat="1" applyFont="1" applyFill="1" applyBorder="1" applyAlignment="1">
      <alignment horizontal="center" vertical="center" wrapText="1"/>
    </xf>
    <xf numFmtId="9" fontId="11" fillId="6" borderId="3" xfId="0" applyNumberFormat="1" applyFont="1" applyFill="1" applyBorder="1" applyAlignment="1">
      <alignment horizontal="center" vertical="center" wrapText="1"/>
    </xf>
    <xf numFmtId="9" fontId="11" fillId="6" borderId="8" xfId="0" applyNumberFormat="1" applyFont="1" applyFill="1" applyBorder="1" applyAlignment="1">
      <alignment horizontal="center" vertical="center" wrapText="1"/>
    </xf>
    <xf numFmtId="0" fontId="21" fillId="9" borderId="0" xfId="0" applyFont="1" applyFill="1" applyAlignment="1">
      <alignment horizontal="center" vertical="center"/>
    </xf>
    <xf numFmtId="0" fontId="21" fillId="9" borderId="14" xfId="0" applyFont="1" applyFill="1" applyBorder="1" applyAlignment="1">
      <alignment horizontal="center" vertical="center"/>
    </xf>
    <xf numFmtId="0" fontId="17" fillId="0" borderId="9" xfId="0" applyFont="1" applyBorder="1" applyAlignment="1">
      <alignment vertical="center" wrapText="1"/>
    </xf>
    <xf numFmtId="0" fontId="17" fillId="0" borderId="21" xfId="0" applyFont="1" applyBorder="1" applyAlignment="1">
      <alignment horizontal="left" vertical="top" wrapText="1"/>
    </xf>
  </cellXfs>
  <cellStyles count="2">
    <cellStyle name="Normal" xfId="0" builtinId="0"/>
    <cellStyle name="Percent" xfId="1" builtinId="5"/>
  </cellStyles>
  <dxfs count="24">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00B050"/>
        </patternFill>
      </fill>
    </dxf>
    <dxf>
      <fill>
        <patternFill>
          <bgColor rgb="FFC0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s>
  <tableStyles count="0" defaultTableStyle="TableStyleMedium9" defaultPivotStyle="PivotStyleLight16"/>
  <colors>
    <mruColors>
      <color rgb="FF820000"/>
      <color rgb="FFFFF7EF"/>
      <color rgb="FFFFF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785814</xdr:colOff>
      <xdr:row>0</xdr:row>
      <xdr:rowOff>15876</xdr:rowOff>
    </xdr:from>
    <xdr:to>
      <xdr:col>15</xdr:col>
      <xdr:colOff>1938862</xdr:colOff>
      <xdr:row>0</xdr:row>
      <xdr:rowOff>580430</xdr:rowOff>
    </xdr:to>
    <xdr:pic>
      <xdr:nvPicPr>
        <xdr:cNvPr id="4" name="Picture 3"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3939" y="15876"/>
          <a:ext cx="1153048" cy="564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7</xdr:row>
      <xdr:rowOff>0</xdr:rowOff>
    </xdr:from>
    <xdr:to>
      <xdr:col>12</xdr:col>
      <xdr:colOff>571499</xdr:colOff>
      <xdr:row>21</xdr:row>
      <xdr:rowOff>304800</xdr:rowOff>
    </xdr:to>
    <xdr:pic>
      <xdr:nvPicPr>
        <xdr:cNvPr id="8" name="Picture 7" descr="893 Organizational Culture Stock Photos - Free &amp; Royalty-Free Stock Photos  from Dreamstim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9775" y="1743075"/>
          <a:ext cx="45053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325437</xdr:colOff>
      <xdr:row>0</xdr:row>
      <xdr:rowOff>115888</xdr:rowOff>
    </xdr:from>
    <xdr:to>
      <xdr:col>10</xdr:col>
      <xdr:colOff>131770</xdr:colOff>
      <xdr:row>1</xdr:row>
      <xdr:rowOff>469106</xdr:rowOff>
    </xdr:to>
    <xdr:pic>
      <xdr:nvPicPr>
        <xdr:cNvPr id="2" name="Picture 1"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61875" y="115888"/>
          <a:ext cx="933458" cy="535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1240971</xdr:colOff>
      <xdr:row>9</xdr:row>
      <xdr:rowOff>21770</xdr:rowOff>
    </xdr:from>
    <xdr:to>
      <xdr:col>3</xdr:col>
      <xdr:colOff>2640693</xdr:colOff>
      <xdr:row>30</xdr:row>
      <xdr:rowOff>119742</xdr:rowOff>
    </xdr:to>
    <xdr:sp macro="" textlink="">
      <xdr:nvSpPr>
        <xdr:cNvPr id="19" name="Rectangle 18"/>
        <xdr:cNvSpPr>
          <a:spLocks noChangeArrowheads="1"/>
        </xdr:cNvSpPr>
      </xdr:nvSpPr>
      <xdr:spPr bwMode="auto">
        <a:xfrm>
          <a:off x="1774371" y="2852056"/>
          <a:ext cx="2651579" cy="3984172"/>
        </a:xfrm>
        <a:prstGeom prst="rect">
          <a:avLst/>
        </a:prstGeom>
        <a:gradFill rotWithShape="0">
          <a:gsLst>
            <a:gs pos="0">
              <a:srgbClr val="C00000">
                <a:lumMod val="55000"/>
              </a:srgbClr>
            </a:gs>
            <a:gs pos="50000">
              <a:srgbClr val="C00000"/>
            </a:gs>
            <a:gs pos="100000">
              <a:srgbClr val="FF0000"/>
            </a:gs>
          </a:gsLst>
          <a:lin ang="21000000"/>
        </a:gradFill>
        <a:ln>
          <a:noFill/>
        </a:ln>
        <a:extLst/>
      </xdr:spPr>
      <xdr:txBody>
        <a:bodyPr wrap="square" lIns="90000" tIns="46800" rIns="90000" bIns="46800"/>
        <a:lstStyle>
          <a:defPPr>
            <a:defRPr lang="en-US"/>
          </a:defPPr>
          <a:lvl1pPr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1pPr>
          <a:lvl2pPr marL="4572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2pPr>
          <a:lvl3pPr marL="9144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3pPr>
          <a:lvl4pPr marL="13716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4pPr>
          <a:lvl5pPr marL="18288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5pPr>
          <a:lvl6pPr marL="22860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6pPr>
          <a:lvl7pPr marL="27432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7pPr>
          <a:lvl8pPr marL="32004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8pPr>
          <a:lvl9pPr marL="36576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9pPr>
        </a:lstStyle>
        <a:p>
          <a:pPr algn="ctr" eaLnBrk="1" hangingPunct="1">
            <a:spcBef>
              <a:spcPct val="0"/>
            </a:spcBef>
            <a:buClrTx/>
            <a:buSzTx/>
            <a:buFontTx/>
            <a:buNone/>
          </a:pPr>
          <a:r>
            <a:rPr lang="en-US" altLang="en-US" sz="1050" b="1">
              <a:solidFill>
                <a:schemeClr val="bg1"/>
              </a:solidFill>
              <a:latin typeface="+mn-lt"/>
              <a:cs typeface="Arial" panose="020B0604020202020204" pitchFamily="34" charset="0"/>
            </a:rPr>
            <a:t>Represents an organization with a low level of cultural capital. Formal policies do not reflect “the way things are really done”. Stated values of senior leaders are not reflected in the behaviors and actions of the organization’s members, and misconduct results from norms and pressures that drive individuals to make decisions that are not aligned with values and associated business strategies set by the board and senior leaders. Employees do not speak freely when they have concerns about the way their group is doing business, and senior managers or the board of directors do not find out about illegal conduct until it is uncovered by the authorities. Employees are focused on short-term results - such as this year’s bonus - and have little loyalty to the firm or commitment to enhancing the firm’s long-run value. Rules may be followed to the letter, but not in spirit.   All of this reduces cultural capital, increases misconduct risk and potentially damages the firm and the industry over time.</a:t>
          </a:r>
        </a:p>
      </xdr:txBody>
    </xdr:sp>
    <xdr:clientData/>
  </xdr:twoCellAnchor>
  <xdr:twoCellAnchor>
    <xdr:from>
      <xdr:col>3</xdr:col>
      <xdr:colOff>2639098</xdr:colOff>
      <xdr:row>9</xdr:row>
      <xdr:rowOff>21770</xdr:rowOff>
    </xdr:from>
    <xdr:to>
      <xdr:col>3</xdr:col>
      <xdr:colOff>5220599</xdr:colOff>
      <xdr:row>30</xdr:row>
      <xdr:rowOff>101146</xdr:rowOff>
    </xdr:to>
    <xdr:sp macro="" textlink="">
      <xdr:nvSpPr>
        <xdr:cNvPr id="20" name="Rectangle 19"/>
        <xdr:cNvSpPr>
          <a:spLocks noChangeArrowheads="1"/>
        </xdr:cNvSpPr>
      </xdr:nvSpPr>
      <xdr:spPr bwMode="auto">
        <a:xfrm>
          <a:off x="4456786" y="2823708"/>
          <a:ext cx="2581501" cy="4111626"/>
        </a:xfrm>
        <a:prstGeom prst="rect">
          <a:avLst/>
        </a:prstGeom>
        <a:gradFill rotWithShape="0">
          <a:gsLst>
            <a:gs pos="42000">
              <a:srgbClr val="FFFF00"/>
            </a:gs>
            <a:gs pos="78000">
              <a:srgbClr val="FEBB00"/>
            </a:gs>
            <a:gs pos="100000">
              <a:srgbClr val="FFD653"/>
            </a:gs>
          </a:gsLst>
          <a:lin ang="21000000"/>
        </a:gradFill>
        <a:ln>
          <a:noFill/>
        </a:ln>
        <a:extLst/>
      </xdr:spPr>
      <xdr:txBody>
        <a:bodyPr wrap="square" lIns="90000" tIns="46800" rIns="90000" bIns="46800"/>
        <a:lstStyle>
          <a:defPPr>
            <a:defRPr lang="en-US"/>
          </a:defPPr>
          <a:lvl1pPr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1pPr>
          <a:lvl2pPr marL="4572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2pPr>
          <a:lvl3pPr marL="9144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3pPr>
          <a:lvl4pPr marL="13716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4pPr>
          <a:lvl5pPr marL="18288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5pPr>
          <a:lvl6pPr marL="22860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6pPr>
          <a:lvl7pPr marL="27432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7pPr>
          <a:lvl8pPr marL="32004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8pPr>
          <a:lvl9pPr marL="36576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9pPr>
        </a:lstStyle>
        <a:p>
          <a:pPr eaLnBrk="1" hangingPunct="1">
            <a:spcBef>
              <a:spcPct val="0"/>
            </a:spcBef>
            <a:buClrTx/>
            <a:buSzTx/>
            <a:buFontTx/>
            <a:buNone/>
          </a:pPr>
          <a:endParaRPr lang="en-US" altLang="en-US" sz="1000">
            <a:solidFill>
              <a:schemeClr val="tx1"/>
            </a:solidFill>
            <a:latin typeface="Calibri  "/>
            <a:cs typeface="Arial" panose="020B0604020202020204" pitchFamily="34" charset="0"/>
          </a:endParaRPr>
        </a:p>
      </xdr:txBody>
    </xdr:sp>
    <xdr:clientData/>
  </xdr:twoCellAnchor>
  <xdr:twoCellAnchor>
    <xdr:from>
      <xdr:col>3</xdr:col>
      <xdr:colOff>5223089</xdr:colOff>
      <xdr:row>9</xdr:row>
      <xdr:rowOff>21771</xdr:rowOff>
    </xdr:from>
    <xdr:to>
      <xdr:col>5</xdr:col>
      <xdr:colOff>270543</xdr:colOff>
      <xdr:row>30</xdr:row>
      <xdr:rowOff>101147</xdr:rowOff>
    </xdr:to>
    <xdr:sp macro="" textlink="">
      <xdr:nvSpPr>
        <xdr:cNvPr id="21" name="Rectangle 20"/>
        <xdr:cNvSpPr>
          <a:spLocks noChangeArrowheads="1"/>
        </xdr:cNvSpPr>
      </xdr:nvSpPr>
      <xdr:spPr bwMode="auto">
        <a:xfrm>
          <a:off x="7040777" y="2823709"/>
          <a:ext cx="2683329" cy="4111626"/>
        </a:xfrm>
        <a:prstGeom prst="rect">
          <a:avLst/>
        </a:prstGeom>
        <a:gradFill rotWithShape="0">
          <a:gsLst>
            <a:gs pos="0">
              <a:srgbClr val="92D050">
                <a:lumMod val="80000"/>
                <a:lumOff val="20000"/>
              </a:srgbClr>
            </a:gs>
            <a:gs pos="50000">
              <a:srgbClr val="66D628"/>
            </a:gs>
            <a:gs pos="100000">
              <a:srgbClr val="7FD39B"/>
            </a:gs>
          </a:gsLst>
          <a:lin ang="21000000"/>
        </a:gradFill>
        <a:ln>
          <a:noFill/>
        </a:ln>
        <a:extLst/>
      </xdr:spPr>
      <xdr:txBody>
        <a:bodyPr wrap="square" lIns="90000" tIns="46800" rIns="90000" bIns="46800"/>
        <a:lstStyle>
          <a:defPPr>
            <a:defRPr lang="en-US"/>
          </a:defPPr>
          <a:lvl1pPr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1pPr>
          <a:lvl2pPr marL="4572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2pPr>
          <a:lvl3pPr marL="9144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3pPr>
          <a:lvl4pPr marL="13716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4pPr>
          <a:lvl5pPr marL="18288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5pPr>
          <a:lvl6pPr marL="22860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6pPr>
          <a:lvl7pPr marL="27432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7pPr>
          <a:lvl8pPr marL="32004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8pPr>
          <a:lvl9pPr marL="36576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9pPr>
        </a:lstStyle>
        <a:p>
          <a:pPr>
            <a:spcBef>
              <a:spcPct val="0"/>
            </a:spcBef>
            <a:buClrTx/>
            <a:buSzTx/>
            <a:buFontTx/>
            <a:buNone/>
          </a:pPr>
          <a:endParaRPr lang="en-GB" altLang="en-US" sz="1000" b="1">
            <a:solidFill>
              <a:schemeClr val="bg1"/>
            </a:solidFill>
            <a:latin typeface="Calibri  "/>
            <a:cs typeface="Arial" panose="020B0604020202020204" pitchFamily="34" charset="0"/>
          </a:endParaRPr>
        </a:p>
        <a:p>
          <a:pPr>
            <a:spcBef>
              <a:spcPct val="0"/>
            </a:spcBef>
            <a:buClrTx/>
            <a:buSzTx/>
            <a:buFontTx/>
            <a:buNone/>
          </a:pPr>
          <a:endParaRPr lang="en-GB" altLang="en-US" sz="1000" b="1">
            <a:solidFill>
              <a:schemeClr val="bg1"/>
            </a:solidFill>
            <a:latin typeface="Calibri  "/>
            <a:cs typeface="Arial" panose="020B0604020202020204" pitchFamily="34" charset="0"/>
          </a:endParaRPr>
        </a:p>
        <a:p>
          <a:pPr eaLnBrk="1" hangingPunct="1">
            <a:spcBef>
              <a:spcPct val="0"/>
            </a:spcBef>
            <a:buClrTx/>
            <a:buSzTx/>
            <a:buFontTx/>
            <a:buNone/>
          </a:pPr>
          <a:endParaRPr lang="en-US" altLang="en-US" sz="1000">
            <a:solidFill>
              <a:schemeClr val="tx1"/>
            </a:solidFill>
            <a:latin typeface="Calibri  "/>
            <a:cs typeface="Arial" panose="020B0604020202020204" pitchFamily="34" charset="0"/>
          </a:endParaRPr>
        </a:p>
      </xdr:txBody>
    </xdr:sp>
    <xdr:clientData/>
  </xdr:twoCellAnchor>
  <xdr:twoCellAnchor>
    <xdr:from>
      <xdr:col>5</xdr:col>
      <xdr:colOff>272142</xdr:colOff>
      <xdr:row>7</xdr:row>
      <xdr:rowOff>0</xdr:rowOff>
    </xdr:from>
    <xdr:to>
      <xdr:col>8</xdr:col>
      <xdr:colOff>47624</xdr:colOff>
      <xdr:row>30</xdr:row>
      <xdr:rowOff>104775</xdr:rowOff>
    </xdr:to>
    <xdr:sp macro="" textlink="">
      <xdr:nvSpPr>
        <xdr:cNvPr id="22" name="Rectangle 21"/>
        <xdr:cNvSpPr>
          <a:spLocks noChangeArrowheads="1"/>
        </xdr:cNvSpPr>
      </xdr:nvSpPr>
      <xdr:spPr bwMode="auto">
        <a:xfrm>
          <a:off x="9297080" y="2035969"/>
          <a:ext cx="2811575" cy="4164806"/>
        </a:xfrm>
        <a:prstGeom prst="rect">
          <a:avLst/>
        </a:prstGeom>
        <a:gradFill rotWithShape="0">
          <a:gsLst>
            <a:gs pos="0">
              <a:srgbClr val="00B050"/>
            </a:gs>
            <a:gs pos="50000">
              <a:srgbClr val="075301"/>
            </a:gs>
            <a:gs pos="100000">
              <a:srgbClr val="053901"/>
            </a:gs>
          </a:gsLst>
          <a:lin ang="21000000"/>
        </a:gradFill>
        <a:ln>
          <a:noFill/>
        </a:ln>
        <a:extLst/>
      </xdr:spPr>
      <xdr:txBody>
        <a:bodyPr wrap="square" lIns="90000" tIns="46800" rIns="90000" bIns="46800"/>
        <a:lstStyle>
          <a:defPPr>
            <a:defRPr lang="en-US"/>
          </a:defPPr>
          <a:lvl1pPr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1pPr>
          <a:lvl2pPr marL="4572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2pPr>
          <a:lvl3pPr marL="9144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3pPr>
          <a:lvl4pPr marL="13716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4pPr>
          <a:lvl5pPr marL="18288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5pPr>
          <a:lvl6pPr marL="22860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6pPr>
          <a:lvl7pPr marL="27432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7pPr>
          <a:lvl8pPr marL="32004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8pPr>
          <a:lvl9pPr marL="36576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9pPr>
        </a:lstStyle>
        <a:p>
          <a:pPr algn="ctr">
            <a:spcBef>
              <a:spcPct val="0"/>
            </a:spcBef>
            <a:buClrTx/>
            <a:buSzTx/>
            <a:buFontTx/>
            <a:buNone/>
          </a:pPr>
          <a:r>
            <a:rPr lang="en-GB" sz="1030" b="1" kern="1200">
              <a:solidFill>
                <a:schemeClr val="bg1"/>
              </a:solidFill>
              <a:effectLst/>
              <a:latin typeface="Calibri (Body)"/>
              <a:ea typeface="MS PGothic" panose="020B0600070205080204" pitchFamily="34" charset="-128"/>
              <a:cs typeface="+mn-cs"/>
            </a:rPr>
            <a:t>Represents that level of maturity where good culture is fully embedded in the organization, evidenced by the behaviour of all their employees, aligned to their Code of Conduct and upholding their defined values in a customer-centric business.</a:t>
          </a:r>
          <a:r>
            <a:rPr lang="en-US" sz="1030" b="1" kern="1200">
              <a:solidFill>
                <a:schemeClr val="bg1"/>
              </a:solidFill>
              <a:effectLst/>
              <a:latin typeface="Calibri (Body)"/>
              <a:ea typeface="MS PGothic" panose="020B0600070205080204" pitchFamily="34" charset="-128"/>
              <a:cs typeface="Arial" panose="020B0604020202020204" pitchFamily="34" charset="0"/>
            </a:rPr>
            <a:t>The unspoken patterns of behavior reinforce this alignment. Employees across the organization understand and internalize the expectations of the law and the meaning of regulatory rules or supervisory guidance, and do not need to be reminded by enforcement actions and large penalties that compliance is an important part of sustained success.   Problems are escalated to business unit leaders and senior managers routinely, as employees feel empowered to raise their hand and believe that their efforts will result in meaningful responses. Employees advance through the organization because, in addition to strong financial performance, they model behaviors consistent with the firm’s values, driven a commitment to do the right thing and achieve success only. </a:t>
          </a:r>
          <a:endParaRPr lang="en-GB" altLang="en-US" sz="1030" b="1">
            <a:solidFill>
              <a:schemeClr val="bg1"/>
            </a:solidFill>
            <a:latin typeface="Calibri (Body)"/>
            <a:cs typeface="Arial" panose="020B0604020202020204" pitchFamily="34" charset="0"/>
          </a:endParaRPr>
        </a:p>
        <a:p>
          <a:pPr>
            <a:spcBef>
              <a:spcPct val="0"/>
            </a:spcBef>
            <a:buClrTx/>
            <a:buSzTx/>
            <a:buFontTx/>
            <a:buNone/>
          </a:pPr>
          <a:endParaRPr lang="en-GB" altLang="en-US" sz="1030" b="1">
            <a:solidFill>
              <a:schemeClr val="bg1"/>
            </a:solidFill>
            <a:latin typeface="Calibri (Body)"/>
            <a:cs typeface="Arial" panose="020B0604020202020204" pitchFamily="34" charset="0"/>
          </a:endParaRPr>
        </a:p>
        <a:p>
          <a:pPr>
            <a:spcBef>
              <a:spcPct val="0"/>
            </a:spcBef>
            <a:buClrTx/>
            <a:buSzTx/>
            <a:buFontTx/>
            <a:buNone/>
          </a:pPr>
          <a:endParaRPr lang="en-GB" altLang="en-US" sz="1030" b="1">
            <a:solidFill>
              <a:schemeClr val="bg1"/>
            </a:solidFill>
            <a:latin typeface="Calibri (Body)"/>
            <a:cs typeface="Arial" panose="020B0604020202020204" pitchFamily="34" charset="0"/>
          </a:endParaRPr>
        </a:p>
        <a:p>
          <a:pPr eaLnBrk="1" hangingPunct="1">
            <a:spcBef>
              <a:spcPct val="0"/>
            </a:spcBef>
            <a:buClrTx/>
            <a:buSzTx/>
            <a:buFontTx/>
            <a:buNone/>
          </a:pPr>
          <a:endParaRPr lang="en-US" altLang="en-US" sz="1030" b="1">
            <a:solidFill>
              <a:schemeClr val="bg1"/>
            </a:solidFill>
            <a:latin typeface="Calibri (Body)"/>
            <a:cs typeface="Arial" panose="020B0604020202020204" pitchFamily="34" charset="0"/>
          </a:endParaRPr>
        </a:p>
      </xdr:txBody>
    </xdr:sp>
    <xdr:clientData/>
  </xdr:twoCellAnchor>
  <xdr:twoCellAnchor>
    <xdr:from>
      <xdr:col>3</xdr:col>
      <xdr:colOff>6344</xdr:colOff>
      <xdr:row>31</xdr:row>
      <xdr:rowOff>1</xdr:rowOff>
    </xdr:from>
    <xdr:to>
      <xdr:col>3</xdr:col>
      <xdr:colOff>1835144</xdr:colOff>
      <xdr:row>32</xdr:row>
      <xdr:rowOff>152400</xdr:rowOff>
    </xdr:to>
    <xdr:sp macro="" textlink="">
      <xdr:nvSpPr>
        <xdr:cNvPr id="23" name="Flowchart: Process 22"/>
        <xdr:cNvSpPr/>
      </xdr:nvSpPr>
      <xdr:spPr>
        <a:xfrm>
          <a:off x="1791601" y="6901544"/>
          <a:ext cx="1828800" cy="370113"/>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solidFill>
            </a:rPr>
            <a:t>Weak </a:t>
          </a:r>
        </a:p>
      </xdr:txBody>
    </xdr:sp>
    <xdr:clientData/>
  </xdr:twoCellAnchor>
  <xdr:twoCellAnchor>
    <xdr:from>
      <xdr:col>3</xdr:col>
      <xdr:colOff>1824259</xdr:colOff>
      <xdr:row>31</xdr:row>
      <xdr:rowOff>0</xdr:rowOff>
    </xdr:from>
    <xdr:to>
      <xdr:col>3</xdr:col>
      <xdr:colOff>3337373</xdr:colOff>
      <xdr:row>32</xdr:row>
      <xdr:rowOff>152399</xdr:rowOff>
    </xdr:to>
    <xdr:sp macro="" textlink="">
      <xdr:nvSpPr>
        <xdr:cNvPr id="24" name="Flowchart: Process 23"/>
        <xdr:cNvSpPr/>
      </xdr:nvSpPr>
      <xdr:spPr>
        <a:xfrm>
          <a:off x="3609516" y="6901543"/>
          <a:ext cx="1513114" cy="370113"/>
        </a:xfrm>
        <a:prstGeom prst="flowChartProcess">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solidFill>
            </a:rPr>
            <a:t>Needs Improvemnt  </a:t>
          </a:r>
        </a:p>
      </xdr:txBody>
    </xdr:sp>
    <xdr:clientData/>
  </xdr:twoCellAnchor>
  <xdr:twoCellAnchor>
    <xdr:from>
      <xdr:col>3</xdr:col>
      <xdr:colOff>3337372</xdr:colOff>
      <xdr:row>31</xdr:row>
      <xdr:rowOff>0</xdr:rowOff>
    </xdr:from>
    <xdr:to>
      <xdr:col>3</xdr:col>
      <xdr:colOff>5492743</xdr:colOff>
      <xdr:row>32</xdr:row>
      <xdr:rowOff>152399</xdr:rowOff>
    </xdr:to>
    <xdr:sp macro="" textlink="">
      <xdr:nvSpPr>
        <xdr:cNvPr id="25" name="Flowchart: Process 24"/>
        <xdr:cNvSpPr/>
      </xdr:nvSpPr>
      <xdr:spPr>
        <a:xfrm>
          <a:off x="5122629" y="6901543"/>
          <a:ext cx="2155371" cy="370113"/>
        </a:xfrm>
        <a:prstGeom prst="flowChartProcess">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Satisfactory </a:t>
          </a:r>
        </a:p>
      </xdr:txBody>
    </xdr:sp>
    <xdr:clientData/>
  </xdr:twoCellAnchor>
  <xdr:twoCellAnchor>
    <xdr:from>
      <xdr:col>3</xdr:col>
      <xdr:colOff>5492743</xdr:colOff>
      <xdr:row>31</xdr:row>
      <xdr:rowOff>0</xdr:rowOff>
    </xdr:from>
    <xdr:to>
      <xdr:col>5</xdr:col>
      <xdr:colOff>996943</xdr:colOff>
      <xdr:row>32</xdr:row>
      <xdr:rowOff>152399</xdr:rowOff>
    </xdr:to>
    <xdr:sp macro="" textlink="">
      <xdr:nvSpPr>
        <xdr:cNvPr id="26" name="Flowchart: Process 25"/>
        <xdr:cNvSpPr/>
      </xdr:nvSpPr>
      <xdr:spPr>
        <a:xfrm>
          <a:off x="7278000" y="6901543"/>
          <a:ext cx="3004457" cy="370113"/>
        </a:xfrm>
        <a:prstGeom prst="flowChartProcess">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solidFill>
            </a:rPr>
            <a:t>Fully Satisfactory</a:t>
          </a:r>
          <a:r>
            <a:rPr lang="en-US" sz="1100" b="1" baseline="0">
              <a:solidFill>
                <a:schemeClr val="bg1"/>
              </a:solidFill>
            </a:rPr>
            <a:t> </a:t>
          </a:r>
          <a:endParaRPr lang="en-US" sz="1100" b="1">
            <a:solidFill>
              <a:schemeClr val="bg1"/>
            </a:solidFill>
          </a:endParaRPr>
        </a:p>
      </xdr:txBody>
    </xdr:sp>
    <xdr:clientData/>
  </xdr:twoCellAnchor>
  <xdr:twoCellAnchor>
    <xdr:from>
      <xdr:col>5</xdr:col>
      <xdr:colOff>1007830</xdr:colOff>
      <xdr:row>31</xdr:row>
      <xdr:rowOff>0</xdr:rowOff>
    </xdr:from>
    <xdr:to>
      <xdr:col>8</xdr:col>
      <xdr:colOff>83344</xdr:colOff>
      <xdr:row>32</xdr:row>
      <xdr:rowOff>152399</xdr:rowOff>
    </xdr:to>
    <xdr:sp macro="" textlink="">
      <xdr:nvSpPr>
        <xdr:cNvPr id="27" name="Flowchart: Process 26"/>
        <xdr:cNvSpPr/>
      </xdr:nvSpPr>
      <xdr:spPr>
        <a:xfrm>
          <a:off x="10032768" y="6286500"/>
          <a:ext cx="2111607" cy="366712"/>
        </a:xfrm>
        <a:prstGeom prst="flowChartProcess">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solidFill>
            </a:rPr>
            <a:t>Strong </a:t>
          </a:r>
        </a:p>
      </xdr:txBody>
    </xdr:sp>
    <xdr:clientData/>
  </xdr:twoCellAnchor>
  <xdr:twoCellAnchor>
    <xdr:from>
      <xdr:col>3</xdr:col>
      <xdr:colOff>2891058</xdr:colOff>
      <xdr:row>15</xdr:row>
      <xdr:rowOff>61454</xdr:rowOff>
    </xdr:from>
    <xdr:to>
      <xdr:col>5</xdr:col>
      <xdr:colOff>49887</xdr:colOff>
      <xdr:row>19</xdr:row>
      <xdr:rowOff>31291</xdr:rowOff>
    </xdr:to>
    <xdr:sp macro="" textlink="">
      <xdr:nvSpPr>
        <xdr:cNvPr id="28" name="TextBox 27"/>
        <xdr:cNvSpPr txBox="1"/>
      </xdr:nvSpPr>
      <xdr:spPr>
        <a:xfrm>
          <a:off x="4708746" y="3958767"/>
          <a:ext cx="4794704" cy="700087"/>
        </a:xfrm>
        <a:prstGeom prst="rect">
          <a:avLst/>
        </a:prstGeom>
        <a:solidFill>
          <a:schemeClr val="accent6">
            <a:alpha val="35000"/>
          </a:schemeClr>
        </a:solidFill>
        <a:ln/>
      </xdr:spPr>
      <xdr:style>
        <a:lnRef idx="3">
          <a:schemeClr val="lt1"/>
        </a:lnRef>
        <a:fillRef idx="1">
          <a:schemeClr val="accent6"/>
        </a:fillRef>
        <a:effectRef idx="1">
          <a:schemeClr val="accent6"/>
        </a:effectRef>
        <a:fontRef idx="minor">
          <a:schemeClr val="lt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a:solidFill>
                <a:schemeClr val="bg1"/>
              </a:solidFill>
              <a:effectLst/>
              <a:latin typeface="+mn-lt"/>
              <a:ea typeface="+mn-ea"/>
              <a:cs typeface="+mn-cs"/>
            </a:rPr>
            <a:t>Requires enhanced commitment to take</a:t>
          </a:r>
          <a:r>
            <a:rPr lang="en-US" sz="1400" b="1" baseline="0">
              <a:solidFill>
                <a:schemeClr val="bg1"/>
              </a:solidFill>
              <a:effectLst/>
              <a:latin typeface="+mn-lt"/>
              <a:ea typeface="+mn-ea"/>
              <a:cs typeface="+mn-cs"/>
            </a:rPr>
            <a:t> m</a:t>
          </a:r>
          <a:r>
            <a:rPr lang="en-US" sz="1400" b="1">
              <a:solidFill>
                <a:schemeClr val="bg1"/>
              </a:solidFill>
              <a:effectLst/>
              <a:latin typeface="+mn-lt"/>
              <a:ea typeface="+mn-ea"/>
              <a:cs typeface="+mn-cs"/>
            </a:rPr>
            <a:t>easurable steps</a:t>
          </a:r>
          <a:r>
            <a:rPr lang="en-US" sz="1400" b="1" baseline="0">
              <a:solidFill>
                <a:schemeClr val="bg1"/>
              </a:solidFill>
              <a:effectLst/>
              <a:latin typeface="+mn-lt"/>
              <a:ea typeface="+mn-ea"/>
              <a:cs typeface="+mn-cs"/>
            </a:rPr>
            <a:t> to enhance organizational culture</a:t>
          </a:r>
          <a:endParaRPr lang="en-US" sz="1400" b="1">
            <a:solidFill>
              <a:schemeClr val="bg1"/>
            </a:solidFill>
            <a:effectLst/>
          </a:endParaRPr>
        </a:p>
      </xdr:txBody>
    </xdr:sp>
    <xdr:clientData/>
  </xdr:twoCellAnchor>
  <xdr:twoCellAnchor>
    <xdr:from>
      <xdr:col>3</xdr:col>
      <xdr:colOff>9525</xdr:colOff>
      <xdr:row>32</xdr:row>
      <xdr:rowOff>161925</xdr:rowOff>
    </xdr:from>
    <xdr:to>
      <xdr:col>8</xdr:col>
      <xdr:colOff>59531</xdr:colOff>
      <xdr:row>33</xdr:row>
      <xdr:rowOff>238124</xdr:rowOff>
    </xdr:to>
    <xdr:sp macro="" textlink="">
      <xdr:nvSpPr>
        <xdr:cNvPr id="2050" name="Text Box 2"/>
        <xdr:cNvSpPr txBox="1">
          <a:spLocks noChangeArrowheads="1"/>
        </xdr:cNvSpPr>
      </xdr:nvSpPr>
      <xdr:spPr bwMode="auto">
        <a:xfrm>
          <a:off x="1747838" y="6662738"/>
          <a:ext cx="10372724" cy="361949"/>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ctr" rtl="0">
            <a:defRPr sz="1000"/>
          </a:pPr>
          <a:r>
            <a:rPr lang="en-US" sz="1100" b="1" i="0" u="none" strike="noStrike" baseline="0">
              <a:solidFill>
                <a:srgbClr val="000000"/>
              </a:solidFill>
              <a:latin typeface="Calibri"/>
              <a:cs typeface="Calibri"/>
            </a:rPr>
            <a:t>Culture Maturity Rating Scale (1-5) </a:t>
          </a:r>
        </a:p>
      </xdr:txBody>
    </xdr:sp>
    <xdr:clientData/>
  </xdr:twoCellAnchor>
  <xdr:twoCellAnchor>
    <xdr:from>
      <xdr:col>3</xdr:col>
      <xdr:colOff>2836856</xdr:colOff>
      <xdr:row>21</xdr:row>
      <xdr:rowOff>42181</xdr:rowOff>
    </xdr:from>
    <xdr:to>
      <xdr:col>3</xdr:col>
      <xdr:colOff>3881438</xdr:colOff>
      <xdr:row>24</xdr:row>
      <xdr:rowOff>2494</xdr:rowOff>
    </xdr:to>
    <xdr:sp macro="" textlink="">
      <xdr:nvSpPr>
        <xdr:cNvPr id="15" name="AutoShape 40"/>
        <xdr:cNvSpPr>
          <a:spLocks noChangeArrowheads="1"/>
        </xdr:cNvSpPr>
      </xdr:nvSpPr>
      <xdr:spPr bwMode="auto">
        <a:xfrm>
          <a:off x="4654544" y="5034869"/>
          <a:ext cx="1044582" cy="508000"/>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71 w 21600"/>
            <a:gd name="T13" fmla="*/ 5400 h 21600"/>
            <a:gd name="T14" fmla="*/ 18907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45E02"/>
            </a:gs>
            <a:gs pos="100000">
              <a:srgbClr val="FBCC05"/>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txBody>
        <a:bodyPr wrap="square" anchor="ctr"/>
        <a:lstStyle>
          <a:defPPr>
            <a:defRPr lang="en-US"/>
          </a:defPPr>
          <a:lvl1pPr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1pPr>
          <a:lvl2pPr marL="4572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2pPr>
          <a:lvl3pPr marL="9144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3pPr>
          <a:lvl4pPr marL="13716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4pPr>
          <a:lvl5pPr marL="18288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5pPr>
          <a:lvl6pPr marL="22860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6pPr>
          <a:lvl7pPr marL="27432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7pPr>
          <a:lvl8pPr marL="32004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8pPr>
          <a:lvl9pPr marL="36576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9pPr>
        </a:lstStyle>
        <a:p>
          <a:endParaRPr lang="en-US"/>
        </a:p>
      </xdr:txBody>
    </xdr:sp>
    <xdr:clientData/>
  </xdr:twoCellAnchor>
  <xdr:twoCellAnchor>
    <xdr:from>
      <xdr:col>3</xdr:col>
      <xdr:colOff>4222755</xdr:colOff>
      <xdr:row>21</xdr:row>
      <xdr:rowOff>21770</xdr:rowOff>
    </xdr:from>
    <xdr:to>
      <xdr:col>3</xdr:col>
      <xdr:colOff>5564192</xdr:colOff>
      <xdr:row>23</xdr:row>
      <xdr:rowOff>159883</xdr:rowOff>
    </xdr:to>
    <xdr:sp macro="" textlink="">
      <xdr:nvSpPr>
        <xdr:cNvPr id="16" name="AutoShape 41"/>
        <xdr:cNvSpPr>
          <a:spLocks noChangeArrowheads="1"/>
        </xdr:cNvSpPr>
      </xdr:nvSpPr>
      <xdr:spPr bwMode="black">
        <a:xfrm>
          <a:off x="6040443" y="5014458"/>
          <a:ext cx="1341437" cy="503238"/>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68 w 21600"/>
            <a:gd name="T13" fmla="*/ 5383 h 21600"/>
            <a:gd name="T14" fmla="*/ 18896 w 21600"/>
            <a:gd name="T15" fmla="*/ 16217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00FF00"/>
            </a:gs>
            <a:gs pos="100000">
              <a:srgbClr val="00760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nchor="ctr"/>
        <a:lstStyle>
          <a:defPPr>
            <a:defRPr lang="en-US"/>
          </a:defPPr>
          <a:lvl1pPr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1pPr>
          <a:lvl2pPr marL="4572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2pPr>
          <a:lvl3pPr marL="9144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3pPr>
          <a:lvl4pPr marL="13716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4pPr>
          <a:lvl5pPr marL="18288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5pPr>
          <a:lvl6pPr marL="22860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6pPr>
          <a:lvl7pPr marL="27432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7pPr>
          <a:lvl8pPr marL="32004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8pPr>
          <a:lvl9pPr marL="36576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9pPr>
        </a:lstStyle>
        <a:p>
          <a:endParaRPr lang="en-US"/>
        </a:p>
      </xdr:txBody>
    </xdr:sp>
    <xdr:clientData/>
  </xdr:twoCellAnchor>
  <xdr:twoCellAnchor>
    <xdr:from>
      <xdr:col>3</xdr:col>
      <xdr:colOff>5793908</xdr:colOff>
      <xdr:row>21</xdr:row>
      <xdr:rowOff>26306</xdr:rowOff>
    </xdr:from>
    <xdr:to>
      <xdr:col>5</xdr:col>
      <xdr:colOff>99545</xdr:colOff>
      <xdr:row>23</xdr:row>
      <xdr:rowOff>164419</xdr:rowOff>
    </xdr:to>
    <xdr:sp macro="" textlink="">
      <xdr:nvSpPr>
        <xdr:cNvPr id="17" name="AutoShape 42"/>
        <xdr:cNvSpPr>
          <a:spLocks noChangeArrowheads="1"/>
        </xdr:cNvSpPr>
      </xdr:nvSpPr>
      <xdr:spPr bwMode="black">
        <a:xfrm>
          <a:off x="7611596" y="5018994"/>
          <a:ext cx="1941512" cy="503238"/>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73 w 21600"/>
            <a:gd name="T13" fmla="*/ 5383 h 21600"/>
            <a:gd name="T14" fmla="*/ 18898 w 21600"/>
            <a:gd name="T15" fmla="*/ 16217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008000"/>
            </a:gs>
            <a:gs pos="100000">
              <a:srgbClr val="003B0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nchor="ctr"/>
        <a:lstStyle>
          <a:defPPr>
            <a:defRPr lang="en-US"/>
          </a:defPPr>
          <a:lvl1pPr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1pPr>
          <a:lvl2pPr marL="4572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2pPr>
          <a:lvl3pPr marL="9144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3pPr>
          <a:lvl4pPr marL="13716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4pPr>
          <a:lvl5pPr marL="18288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5pPr>
          <a:lvl6pPr marL="22860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6pPr>
          <a:lvl7pPr marL="27432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7pPr>
          <a:lvl8pPr marL="32004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8pPr>
          <a:lvl9pPr marL="36576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9pP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2838450</xdr:colOff>
      <xdr:row>0</xdr:row>
      <xdr:rowOff>38100</xdr:rowOff>
    </xdr:from>
    <xdr:to>
      <xdr:col>9</xdr:col>
      <xdr:colOff>4552950</xdr:colOff>
      <xdr:row>1</xdr:row>
      <xdr:rowOff>0</xdr:rowOff>
    </xdr:to>
    <xdr:pic>
      <xdr:nvPicPr>
        <xdr:cNvPr id="3" name="Picture 2" descr="C:\Users\u6017791\Desktop\MENA FCCG\MENA_FCCG-v2\Logo\MENA-FCCG-Logo-RGB.png"/>
        <xdr:cNvPicPr>
          <a:picLocks noChangeAspect="1" noChangeArrowheads="1"/>
        </xdr:cNvPicPr>
      </xdr:nvPicPr>
      <xdr:blipFill>
        <a:blip xmlns:r="http://schemas.openxmlformats.org/officeDocument/2006/relationships" r:embed="rId1" cstate="print">
          <a:lum bright="70000" contrast="-70000"/>
          <a:extLst>
            <a:ext uri="{28A0092B-C50C-407E-A947-70E740481C1C}">
              <a14:useLocalDpi xmlns:a14="http://schemas.microsoft.com/office/drawing/2010/main" val="0"/>
            </a:ext>
          </a:extLst>
        </a:blip>
        <a:srcRect/>
        <a:stretch>
          <a:fillRect/>
        </a:stretch>
      </xdr:blipFill>
      <xdr:spPr bwMode="auto">
        <a:xfrm>
          <a:off x="40386000" y="38100"/>
          <a:ext cx="17145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showGridLines="0" view="pageLayout" topLeftCell="A2" zoomScale="80" zoomScaleNormal="100" zoomScalePageLayoutView="80" workbookViewId="0">
      <selection activeCell="Q15" sqref="Q15"/>
    </sheetView>
  </sheetViews>
  <sheetFormatPr defaultColWidth="11.42578125" defaultRowHeight="15"/>
  <cols>
    <col min="1" max="1" width="6.140625" customWidth="1"/>
    <col min="2" max="2" width="24.5703125" customWidth="1"/>
    <col min="3" max="3" width="13.42578125" customWidth="1"/>
    <col min="4" max="4" width="7" customWidth="1"/>
    <col min="5" max="5" width="2.85546875" customWidth="1"/>
    <col min="6" max="6" width="8.85546875" customWidth="1"/>
    <col min="7" max="7" width="15" customWidth="1"/>
    <col min="8" max="8" width="4.140625" customWidth="1"/>
    <col min="9" max="10" width="4.42578125" customWidth="1"/>
    <col min="11" max="11" width="8.85546875" customWidth="1"/>
    <col min="12" max="12" width="10.42578125" bestFit="1" customWidth="1"/>
    <col min="13" max="13" width="8.140625" customWidth="1"/>
    <col min="14" max="14" width="3" customWidth="1"/>
    <col min="15" max="15" width="7.85546875" customWidth="1"/>
    <col min="16" max="16" width="30.85546875" customWidth="1"/>
    <col min="17" max="17" width="12.140625" customWidth="1"/>
    <col min="18" max="256" width="8.85546875" customWidth="1"/>
  </cols>
  <sheetData>
    <row r="1" spans="1:17" ht="50.25" customHeight="1"/>
    <row r="2" spans="1:17" ht="27" customHeight="1">
      <c r="A2" s="92" t="s">
        <v>27</v>
      </c>
      <c r="B2" s="93"/>
      <c r="C2" s="93"/>
      <c r="D2" s="94"/>
      <c r="E2" s="94"/>
      <c r="F2" s="94"/>
      <c r="G2" s="94"/>
      <c r="H2" s="94"/>
      <c r="I2" s="94"/>
      <c r="J2" s="94"/>
      <c r="K2" s="94"/>
      <c r="L2" s="94"/>
      <c r="M2" s="94"/>
      <c r="N2" s="94"/>
      <c r="O2" s="94"/>
      <c r="P2" s="94"/>
      <c r="Q2" s="95"/>
    </row>
    <row r="3" spans="1:17" ht="6" customHeight="1">
      <c r="A3" s="96"/>
      <c r="B3" s="97"/>
      <c r="C3" s="97"/>
      <c r="D3" s="97"/>
      <c r="E3" s="97"/>
      <c r="F3" s="97"/>
      <c r="G3" s="97"/>
      <c r="H3" s="97"/>
      <c r="I3" s="97"/>
      <c r="J3" s="97"/>
      <c r="K3" s="97"/>
      <c r="L3" s="97"/>
      <c r="M3" s="97"/>
      <c r="N3" s="97"/>
      <c r="O3" s="97"/>
      <c r="P3" s="17"/>
      <c r="Q3" s="7"/>
    </row>
    <row r="4" spans="1:17" ht="6.75" customHeight="1">
      <c r="A4" s="9"/>
      <c r="B4" s="10"/>
      <c r="C4" s="10"/>
      <c r="D4" s="10"/>
      <c r="E4" s="10"/>
      <c r="F4" s="10"/>
      <c r="G4" s="10"/>
      <c r="H4" s="10"/>
      <c r="I4" s="10"/>
      <c r="J4" s="10"/>
      <c r="K4" s="10"/>
      <c r="L4" s="10"/>
      <c r="M4" s="10"/>
      <c r="N4" s="10"/>
      <c r="O4" s="10"/>
      <c r="P4" s="11"/>
      <c r="Q4" s="32"/>
    </row>
    <row r="5" spans="1:17" ht="20.25" customHeight="1">
      <c r="A5" s="1"/>
      <c r="B5" s="2"/>
      <c r="C5" s="2"/>
      <c r="D5" s="2"/>
      <c r="E5" s="2"/>
      <c r="F5" s="13"/>
      <c r="G5" s="13"/>
      <c r="H5" s="13"/>
      <c r="I5" s="13"/>
      <c r="J5" s="13"/>
      <c r="K5" s="13"/>
      <c r="L5" s="13"/>
      <c r="M5" s="13"/>
      <c r="N5" s="2"/>
      <c r="O5" s="2"/>
      <c r="P5" s="5"/>
      <c r="Q5" s="32"/>
    </row>
    <row r="6" spans="1:17">
      <c r="A6" s="1"/>
      <c r="B6" s="2"/>
      <c r="C6" s="2"/>
      <c r="D6" s="2"/>
      <c r="E6" s="2"/>
      <c r="F6" s="98"/>
      <c r="G6" s="98"/>
      <c r="H6" s="98"/>
      <c r="I6" s="98"/>
      <c r="J6" s="98"/>
      <c r="K6" s="98"/>
      <c r="L6" s="98"/>
      <c r="M6" s="98"/>
      <c r="N6" s="2"/>
      <c r="O6" s="2"/>
      <c r="P6" s="5"/>
      <c r="Q6" s="32"/>
    </row>
    <row r="7" spans="1:17">
      <c r="A7" s="1"/>
      <c r="B7" s="2"/>
      <c r="C7" s="2"/>
      <c r="D7" s="2"/>
      <c r="E7" s="26"/>
      <c r="F7" s="27"/>
      <c r="G7" s="27"/>
      <c r="H7" s="27"/>
      <c r="I7" s="27"/>
      <c r="J7" s="27"/>
      <c r="K7" s="27"/>
      <c r="L7" s="27"/>
      <c r="M7" s="27"/>
      <c r="N7" s="28"/>
      <c r="O7" s="2"/>
      <c r="P7" s="5"/>
      <c r="Q7" s="32"/>
    </row>
    <row r="8" spans="1:17">
      <c r="A8" s="1"/>
      <c r="B8" s="2"/>
      <c r="C8" s="2"/>
      <c r="D8" s="2"/>
      <c r="E8" s="29"/>
      <c r="F8" s="99"/>
      <c r="G8" s="99"/>
      <c r="H8" s="99"/>
      <c r="I8" s="99"/>
      <c r="J8" s="99"/>
      <c r="K8" s="99"/>
      <c r="L8" s="99"/>
      <c r="M8" s="99"/>
      <c r="N8" s="30"/>
      <c r="O8" s="2"/>
      <c r="P8" s="5"/>
      <c r="Q8" s="32"/>
    </row>
    <row r="9" spans="1:17">
      <c r="A9" s="1"/>
      <c r="B9" s="2"/>
      <c r="C9" s="2"/>
      <c r="D9" s="2"/>
      <c r="E9" s="29"/>
      <c r="F9" s="100"/>
      <c r="G9" s="100"/>
      <c r="H9" s="100"/>
      <c r="I9" s="100"/>
      <c r="J9" s="100"/>
      <c r="K9" s="100"/>
      <c r="L9" s="100"/>
      <c r="M9" s="100"/>
      <c r="N9" s="30"/>
      <c r="O9" s="2"/>
      <c r="P9" s="5"/>
      <c r="Q9" s="32"/>
    </row>
    <row r="10" spans="1:17">
      <c r="A10" s="1"/>
      <c r="B10" s="2"/>
      <c r="C10" s="2"/>
      <c r="D10" s="2"/>
      <c r="E10" s="29"/>
      <c r="F10" s="100"/>
      <c r="G10" s="100"/>
      <c r="H10" s="100"/>
      <c r="I10" s="100"/>
      <c r="J10" s="100"/>
      <c r="K10" s="100"/>
      <c r="L10" s="100"/>
      <c r="M10" s="100"/>
      <c r="N10" s="30"/>
      <c r="O10" s="2"/>
      <c r="P10" s="5"/>
      <c r="Q10" s="32"/>
    </row>
    <row r="11" spans="1:17">
      <c r="A11" s="1"/>
      <c r="B11" s="2"/>
      <c r="C11" s="2"/>
      <c r="D11" s="2"/>
      <c r="E11" s="29"/>
      <c r="F11" s="100"/>
      <c r="G11" s="100"/>
      <c r="H11" s="100"/>
      <c r="I11" s="100"/>
      <c r="J11" s="100"/>
      <c r="K11" s="100"/>
      <c r="L11" s="100"/>
      <c r="M11" s="100"/>
      <c r="N11" s="30"/>
      <c r="O11" s="2"/>
      <c r="P11" s="5"/>
      <c r="Q11" s="32"/>
    </row>
    <row r="12" spans="1:17">
      <c r="A12" s="1"/>
      <c r="B12" s="2"/>
      <c r="C12" s="2"/>
      <c r="D12" s="2"/>
      <c r="E12" s="29"/>
      <c r="F12" s="100"/>
      <c r="G12" s="100"/>
      <c r="H12" s="100"/>
      <c r="I12" s="100"/>
      <c r="J12" s="100"/>
      <c r="K12" s="100"/>
      <c r="L12" s="100"/>
      <c r="M12" s="100"/>
      <c r="N12" s="30"/>
      <c r="O12" s="2"/>
      <c r="P12" s="5"/>
      <c r="Q12" s="32"/>
    </row>
    <row r="13" spans="1:17">
      <c r="A13" s="1"/>
      <c r="B13" s="2"/>
      <c r="C13" s="2"/>
      <c r="D13" s="2"/>
      <c r="E13" s="29"/>
      <c r="F13" s="100"/>
      <c r="G13" s="100"/>
      <c r="H13" s="100"/>
      <c r="I13" s="100"/>
      <c r="J13" s="100"/>
      <c r="K13" s="100"/>
      <c r="L13" s="100"/>
      <c r="M13" s="100"/>
      <c r="N13" s="30"/>
      <c r="O13" s="2"/>
      <c r="P13" s="5"/>
      <c r="Q13" s="32"/>
    </row>
    <row r="14" spans="1:17">
      <c r="A14" s="1"/>
      <c r="B14" s="2"/>
      <c r="C14" s="2"/>
      <c r="D14" s="2"/>
      <c r="E14" s="29"/>
      <c r="F14" s="31"/>
      <c r="G14" s="31"/>
      <c r="H14" s="31"/>
      <c r="I14" s="31"/>
      <c r="J14" s="31"/>
      <c r="K14" s="31"/>
      <c r="L14" s="31"/>
      <c r="M14" s="31"/>
      <c r="N14" s="30"/>
      <c r="O14" s="2"/>
      <c r="P14" s="5"/>
      <c r="Q14" s="32"/>
    </row>
    <row r="15" spans="1:17">
      <c r="A15" s="1"/>
      <c r="B15" s="2"/>
      <c r="C15" s="2"/>
      <c r="D15" s="2"/>
      <c r="E15" s="29"/>
      <c r="F15" s="31"/>
      <c r="G15" s="31"/>
      <c r="H15" s="31"/>
      <c r="I15" s="31"/>
      <c r="J15" s="31"/>
      <c r="K15" s="31"/>
      <c r="L15" s="31"/>
      <c r="M15" s="31"/>
      <c r="N15" s="30"/>
      <c r="O15" s="2"/>
      <c r="P15" s="5"/>
      <c r="Q15" s="32"/>
    </row>
    <row r="16" spans="1:17">
      <c r="A16" s="1"/>
      <c r="B16" s="2"/>
      <c r="C16" s="2"/>
      <c r="D16" s="2"/>
      <c r="E16" s="29"/>
      <c r="F16" s="100"/>
      <c r="G16" s="100"/>
      <c r="H16" s="100"/>
      <c r="I16" s="100"/>
      <c r="J16" s="100"/>
      <c r="K16" s="100"/>
      <c r="L16" s="100"/>
      <c r="M16" s="100"/>
      <c r="N16" s="30"/>
      <c r="O16" s="2"/>
      <c r="P16" s="5"/>
      <c r="Q16" s="32"/>
    </row>
    <row r="17" spans="1:17">
      <c r="A17" s="1"/>
      <c r="B17" s="2"/>
      <c r="C17" s="2"/>
      <c r="D17" s="2"/>
      <c r="E17" s="29"/>
      <c r="F17" s="100"/>
      <c r="G17" s="100"/>
      <c r="H17" s="100"/>
      <c r="I17" s="100"/>
      <c r="J17" s="100"/>
      <c r="K17" s="100"/>
      <c r="L17" s="100"/>
      <c r="M17" s="100"/>
      <c r="N17" s="30"/>
      <c r="O17" s="2"/>
      <c r="P17" s="5"/>
      <c r="Q17" s="32"/>
    </row>
    <row r="18" spans="1:17">
      <c r="A18" s="1"/>
      <c r="B18" s="2"/>
      <c r="C18" s="2"/>
      <c r="D18" s="2"/>
      <c r="E18" s="29"/>
      <c r="F18" s="100"/>
      <c r="G18" s="100"/>
      <c r="H18" s="100"/>
      <c r="I18" s="100"/>
      <c r="J18" s="100"/>
      <c r="K18" s="100"/>
      <c r="L18" s="100"/>
      <c r="M18" s="100"/>
      <c r="N18" s="30"/>
      <c r="O18" s="2"/>
      <c r="P18" s="5"/>
      <c r="Q18" s="32"/>
    </row>
    <row r="19" spans="1:17">
      <c r="A19" s="1"/>
      <c r="B19" s="2"/>
      <c r="C19" s="2"/>
      <c r="D19" s="2"/>
      <c r="E19" s="29"/>
      <c r="F19" s="31"/>
      <c r="G19" s="31"/>
      <c r="H19" s="31"/>
      <c r="I19" s="31"/>
      <c r="J19" s="31"/>
      <c r="K19" s="31"/>
      <c r="L19" s="31"/>
      <c r="M19" s="31"/>
      <c r="N19" s="30"/>
      <c r="O19" s="2"/>
      <c r="P19" s="5"/>
      <c r="Q19" s="32"/>
    </row>
    <row r="20" spans="1:17">
      <c r="A20" s="1"/>
      <c r="B20" s="2"/>
      <c r="C20" s="2"/>
      <c r="D20" s="2"/>
      <c r="E20" s="29"/>
      <c r="F20" s="31"/>
      <c r="G20" s="31"/>
      <c r="H20" s="31"/>
      <c r="I20" s="31"/>
      <c r="J20" s="31"/>
      <c r="K20" s="31"/>
      <c r="L20" s="31"/>
      <c r="M20" s="31"/>
      <c r="N20" s="30"/>
      <c r="O20" s="2"/>
      <c r="P20" s="5"/>
      <c r="Q20" s="32"/>
    </row>
    <row r="21" spans="1:17">
      <c r="A21" s="1"/>
      <c r="B21" s="2"/>
      <c r="C21" s="2"/>
      <c r="D21" s="2"/>
      <c r="E21" s="29"/>
      <c r="F21" s="31"/>
      <c r="G21" s="31"/>
      <c r="H21" s="31"/>
      <c r="I21" s="31"/>
      <c r="J21" s="31"/>
      <c r="K21" s="31"/>
      <c r="L21" s="31"/>
      <c r="M21" s="31"/>
      <c r="N21" s="30"/>
      <c r="O21" s="2"/>
      <c r="P21" s="5"/>
      <c r="Q21" s="32"/>
    </row>
    <row r="22" spans="1:17" ht="24.75" customHeight="1">
      <c r="A22" s="1"/>
      <c r="B22" s="2"/>
      <c r="C22" s="2"/>
      <c r="D22" s="2"/>
      <c r="E22" s="29"/>
      <c r="F22" s="100"/>
      <c r="G22" s="100"/>
      <c r="H22" s="100"/>
      <c r="I22" s="100"/>
      <c r="J22" s="100"/>
      <c r="K22" s="100"/>
      <c r="L22" s="100"/>
      <c r="M22" s="100"/>
      <c r="N22" s="30"/>
      <c r="O22" s="2"/>
      <c r="P22" s="5"/>
      <c r="Q22" s="32"/>
    </row>
    <row r="23" spans="1:17" ht="14.25" customHeight="1">
      <c r="A23" s="1"/>
      <c r="B23" s="2"/>
      <c r="C23" s="2"/>
      <c r="D23" s="2"/>
      <c r="E23" s="101"/>
      <c r="F23" s="102"/>
      <c r="G23" s="102"/>
      <c r="H23" s="102"/>
      <c r="I23" s="102"/>
      <c r="J23" s="102"/>
      <c r="K23" s="102"/>
      <c r="L23" s="102"/>
      <c r="M23" s="102"/>
      <c r="N23" s="103"/>
      <c r="O23" s="2"/>
      <c r="P23" s="5"/>
      <c r="Q23" s="32"/>
    </row>
    <row r="24" spans="1:17">
      <c r="A24" s="1"/>
      <c r="B24" s="2"/>
      <c r="C24" s="2"/>
      <c r="D24" s="2"/>
      <c r="E24" s="2"/>
      <c r="F24" s="12"/>
      <c r="G24" s="12"/>
      <c r="H24" s="12"/>
      <c r="I24" s="12"/>
      <c r="J24" s="12"/>
      <c r="K24" s="12"/>
      <c r="L24" s="12"/>
      <c r="M24" s="12"/>
      <c r="N24" s="2"/>
      <c r="O24" s="2"/>
      <c r="P24" s="5"/>
      <c r="Q24" s="32"/>
    </row>
    <row r="25" spans="1:17">
      <c r="A25" s="1"/>
      <c r="B25" s="2"/>
      <c r="C25" s="2"/>
      <c r="D25" s="104" t="s">
        <v>160</v>
      </c>
      <c r="E25" s="105"/>
      <c r="F25" s="105"/>
      <c r="G25" s="105"/>
      <c r="H25" s="105"/>
      <c r="I25" s="105"/>
      <c r="J25" s="105"/>
      <c r="K25" s="105"/>
      <c r="L25" s="105"/>
      <c r="M25" s="105"/>
      <c r="N25" s="105"/>
      <c r="O25" s="106"/>
      <c r="P25" s="5"/>
      <c r="Q25" s="32"/>
    </row>
    <row r="26" spans="1:17">
      <c r="A26" s="1"/>
      <c r="B26" s="2"/>
      <c r="C26" s="2"/>
      <c r="D26" s="107"/>
      <c r="E26" s="108"/>
      <c r="F26" s="108"/>
      <c r="G26" s="108"/>
      <c r="H26" s="108"/>
      <c r="I26" s="108"/>
      <c r="J26" s="108"/>
      <c r="K26" s="108"/>
      <c r="L26" s="108"/>
      <c r="M26" s="108"/>
      <c r="N26" s="108"/>
      <c r="O26" s="109"/>
      <c r="P26" s="5"/>
      <c r="Q26" s="32"/>
    </row>
    <row r="27" spans="1:17">
      <c r="A27" s="1"/>
      <c r="B27" s="2"/>
      <c r="C27" s="2"/>
      <c r="D27" s="107"/>
      <c r="E27" s="108"/>
      <c r="F27" s="108"/>
      <c r="G27" s="108"/>
      <c r="H27" s="108"/>
      <c r="I27" s="108"/>
      <c r="J27" s="108"/>
      <c r="K27" s="108"/>
      <c r="L27" s="108"/>
      <c r="M27" s="108"/>
      <c r="N27" s="108"/>
      <c r="O27" s="109"/>
      <c r="P27" s="5"/>
      <c r="Q27" s="32"/>
    </row>
    <row r="28" spans="1:17">
      <c r="A28" s="1"/>
      <c r="B28" s="2"/>
      <c r="C28" s="2"/>
      <c r="D28" s="110"/>
      <c r="E28" s="111"/>
      <c r="F28" s="111"/>
      <c r="G28" s="111"/>
      <c r="H28" s="111"/>
      <c r="I28" s="111"/>
      <c r="J28" s="111"/>
      <c r="K28" s="111"/>
      <c r="L28" s="111"/>
      <c r="M28" s="111"/>
      <c r="N28" s="111"/>
      <c r="O28" s="112"/>
      <c r="P28" s="5"/>
      <c r="Q28" s="32"/>
    </row>
    <row r="29" spans="1:17">
      <c r="A29" s="1"/>
      <c r="B29" s="2"/>
      <c r="C29" s="2"/>
      <c r="D29" s="2"/>
      <c r="E29" s="2"/>
      <c r="F29" s="98"/>
      <c r="G29" s="98"/>
      <c r="H29" s="98"/>
      <c r="I29" s="98"/>
      <c r="J29" s="98"/>
      <c r="K29" s="98"/>
      <c r="L29" s="98"/>
      <c r="M29" s="98"/>
      <c r="N29" s="2"/>
      <c r="O29" s="2"/>
      <c r="P29" s="5"/>
      <c r="Q29" s="32"/>
    </row>
    <row r="30" spans="1:17">
      <c r="A30" s="1"/>
      <c r="B30" s="2"/>
      <c r="C30" s="2"/>
      <c r="D30" s="2"/>
      <c r="E30" s="2"/>
      <c r="F30" s="98"/>
      <c r="G30" s="98"/>
      <c r="H30" s="98"/>
      <c r="I30" s="98"/>
      <c r="J30" s="98"/>
      <c r="K30" s="98"/>
      <c r="L30" s="98"/>
      <c r="M30" s="98"/>
      <c r="N30" s="2"/>
      <c r="O30" s="2"/>
      <c r="P30" s="5"/>
      <c r="Q30" s="32"/>
    </row>
    <row r="31" spans="1:17">
      <c r="A31" s="3"/>
      <c r="B31" s="4"/>
      <c r="C31" s="4"/>
      <c r="D31" s="4"/>
      <c r="E31" s="4"/>
      <c r="F31" s="4"/>
      <c r="G31" s="4"/>
      <c r="H31" s="4"/>
      <c r="I31" s="4"/>
      <c r="J31" s="4"/>
      <c r="K31" s="4"/>
      <c r="L31" s="4"/>
      <c r="M31" s="4"/>
      <c r="N31" s="4"/>
      <c r="O31" s="4"/>
      <c r="P31" s="6"/>
      <c r="Q31" s="32"/>
    </row>
  </sheetData>
  <dataConsolidate/>
  <mergeCells count="17">
    <mergeCell ref="F10:M10"/>
    <mergeCell ref="F11:M11"/>
    <mergeCell ref="F12:M12"/>
    <mergeCell ref="F29:M29"/>
    <mergeCell ref="F30:M30"/>
    <mergeCell ref="E23:N23"/>
    <mergeCell ref="D25:O28"/>
    <mergeCell ref="F13:M13"/>
    <mergeCell ref="F16:M16"/>
    <mergeCell ref="F17:M17"/>
    <mergeCell ref="F18:M18"/>
    <mergeCell ref="F22:M22"/>
    <mergeCell ref="A2:Q2"/>
    <mergeCell ref="A3:O3"/>
    <mergeCell ref="F6:M6"/>
    <mergeCell ref="F8:M8"/>
    <mergeCell ref="F9:M9"/>
  </mergeCells>
  <pageMargins left="0.25" right="0.25" top="0.80208333333333337" bottom="0.75" header="0.3" footer="0.3"/>
  <pageSetup paperSize="9" scale="82" orientation="landscape" r:id="rId1"/>
  <headerFooter>
    <oddFooter>&amp;L&amp;10
&amp;R&amp;10MENA FCCG ABC Assessment Questionnaire
2020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11"/>
  <sheetViews>
    <sheetView workbookViewId="0">
      <selection activeCell="F3" sqref="F3"/>
    </sheetView>
  </sheetViews>
  <sheetFormatPr defaultColWidth="11.42578125" defaultRowHeight="15"/>
  <cols>
    <col min="1" max="256" width="8.85546875" customWidth="1"/>
  </cols>
  <sheetData>
    <row r="1" spans="1:3">
      <c r="A1" t="s">
        <v>6</v>
      </c>
      <c r="B1" t="s">
        <v>7</v>
      </c>
      <c r="C1" t="s">
        <v>8</v>
      </c>
    </row>
    <row r="2" spans="1:3">
      <c r="A2" s="8"/>
      <c r="B2" s="8"/>
      <c r="C2" s="8"/>
    </row>
    <row r="3" spans="1:3">
      <c r="A3" s="16" t="s">
        <v>5</v>
      </c>
      <c r="B3" s="16" t="s">
        <v>9</v>
      </c>
      <c r="C3" s="16" t="s">
        <v>10</v>
      </c>
    </row>
    <row r="6" spans="1:3">
      <c r="B6">
        <v>0</v>
      </c>
    </row>
    <row r="7" spans="1:3">
      <c r="B7">
        <v>1</v>
      </c>
    </row>
    <row r="8" spans="1:3">
      <c r="B8">
        <v>2</v>
      </c>
    </row>
    <row r="9" spans="1:3">
      <c r="B9">
        <v>3</v>
      </c>
    </row>
    <row r="10" spans="1:3">
      <c r="B10">
        <v>4</v>
      </c>
    </row>
    <row r="11" spans="1:3">
      <c r="B11">
        <v>5</v>
      </c>
    </row>
  </sheetData>
  <dataValidations count="1">
    <dataValidation type="list" allowBlank="1" showInputMessage="1" showErrorMessage="1" sqref="E11">
      <formula1>$A$2:$A$3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showGridLines="0" topLeftCell="A11" zoomScale="110" zoomScaleNormal="110" zoomScalePageLayoutView="50" workbookViewId="0">
      <selection activeCell="K24" sqref="K24"/>
    </sheetView>
  </sheetViews>
  <sheetFormatPr defaultColWidth="11.42578125" defaultRowHeight="15"/>
  <cols>
    <col min="1" max="1" width="6" customWidth="1"/>
    <col min="2" max="2" width="1.85546875" customWidth="1"/>
    <col min="3" max="3" width="18.140625" customWidth="1"/>
    <col min="4" max="4" width="86.140625" customWidth="1"/>
    <col min="5" max="5" width="23.140625" customWidth="1"/>
    <col min="6" max="6" width="21.85546875" customWidth="1"/>
    <col min="7" max="7" width="16.5703125" customWidth="1"/>
    <col min="8" max="8" width="7.140625" customWidth="1"/>
    <col min="9" max="9" width="5.85546875" customWidth="1"/>
    <col min="10" max="10" width="3.140625" customWidth="1"/>
    <col min="11" max="11" width="4.85546875" customWidth="1"/>
    <col min="12" max="12" width="3.42578125" customWidth="1"/>
    <col min="13" max="13" width="5" customWidth="1"/>
    <col min="14" max="14" width="2.5703125" hidden="1" customWidth="1"/>
    <col min="15" max="15" width="0.85546875" hidden="1" customWidth="1"/>
    <col min="16" max="16" width="4.85546875" hidden="1" customWidth="1"/>
    <col min="17" max="17" width="20.140625" customWidth="1"/>
    <col min="18" max="257" width="8.85546875" customWidth="1"/>
  </cols>
  <sheetData>
    <row r="1" spans="1:17">
      <c r="A1" s="96"/>
      <c r="B1" s="97"/>
      <c r="C1" s="97"/>
      <c r="D1" s="97"/>
      <c r="E1" s="97"/>
      <c r="F1" s="97"/>
      <c r="G1" s="97"/>
      <c r="H1" s="97"/>
      <c r="I1" s="97"/>
      <c r="J1" s="97"/>
      <c r="K1" s="97"/>
      <c r="L1" s="97"/>
      <c r="M1" s="97"/>
      <c r="N1" s="97"/>
      <c r="O1" s="97"/>
      <c r="P1" s="97"/>
      <c r="Q1" s="116"/>
    </row>
    <row r="2" spans="1:17" ht="50.25" customHeight="1">
      <c r="A2" s="117"/>
      <c r="B2" s="118"/>
      <c r="C2" s="118"/>
      <c r="D2" s="118"/>
      <c r="E2" s="118"/>
      <c r="F2" s="118"/>
      <c r="G2" s="118"/>
      <c r="H2" s="118"/>
      <c r="I2" s="118"/>
      <c r="J2" s="118"/>
      <c r="K2" s="118"/>
      <c r="L2" s="118"/>
      <c r="M2" s="118"/>
      <c r="N2" s="118"/>
      <c r="O2" s="118"/>
      <c r="P2" s="118"/>
      <c r="Q2" s="119"/>
    </row>
    <row r="3" spans="1:17" ht="19.5" customHeight="1">
      <c r="A3" s="120" t="s">
        <v>155</v>
      </c>
      <c r="B3" s="121"/>
      <c r="C3" s="121"/>
      <c r="D3" s="122"/>
      <c r="E3" s="122"/>
      <c r="F3" s="122"/>
      <c r="G3" s="122"/>
      <c r="H3" s="122"/>
      <c r="I3" s="122"/>
      <c r="J3" s="122"/>
      <c r="K3" s="122"/>
      <c r="L3" s="122"/>
      <c r="M3" s="122"/>
      <c r="N3" s="122"/>
      <c r="O3" s="122"/>
      <c r="P3" s="122"/>
      <c r="Q3" s="123"/>
    </row>
    <row r="4" spans="1:17" ht="37.5" customHeight="1">
      <c r="A4" s="14"/>
      <c r="B4" s="15"/>
      <c r="C4" s="15"/>
      <c r="D4" s="113" t="s">
        <v>161</v>
      </c>
      <c r="E4" s="113"/>
      <c r="F4" s="113"/>
      <c r="G4" s="113"/>
      <c r="H4" s="113"/>
      <c r="I4" s="2"/>
      <c r="J4" s="15"/>
      <c r="K4" s="15"/>
      <c r="L4" s="15"/>
      <c r="M4" s="15"/>
      <c r="N4" s="15"/>
      <c r="O4" s="15"/>
      <c r="P4" s="15"/>
      <c r="Q4" s="124"/>
    </row>
    <row r="5" spans="1:17" ht="14.45" customHeight="1">
      <c r="A5" s="1"/>
      <c r="B5" s="2"/>
      <c r="C5" s="2"/>
      <c r="D5" s="114"/>
      <c r="E5" s="114"/>
      <c r="F5" s="114"/>
      <c r="G5" s="114"/>
      <c r="H5" s="114"/>
      <c r="I5" s="2"/>
      <c r="J5" s="2"/>
      <c r="K5" s="2"/>
      <c r="L5" s="2"/>
      <c r="M5" s="2"/>
      <c r="N5" s="2"/>
      <c r="O5" s="2"/>
      <c r="P5" s="2"/>
      <c r="Q5" s="125"/>
    </row>
    <row r="6" spans="1:17" ht="14.45" customHeight="1">
      <c r="A6" s="1"/>
      <c r="B6" s="2"/>
      <c r="C6" s="2"/>
      <c r="D6" s="114"/>
      <c r="E6" s="114"/>
      <c r="F6" s="114"/>
      <c r="G6" s="114"/>
      <c r="H6" s="114"/>
      <c r="I6" s="2"/>
      <c r="J6" s="2"/>
      <c r="K6" s="2"/>
      <c r="L6" s="2"/>
      <c r="M6" s="2"/>
      <c r="N6" s="2"/>
      <c r="O6" s="2"/>
      <c r="P6" s="2"/>
      <c r="Q6" s="125"/>
    </row>
    <row r="7" spans="1:17" ht="9.9499999999999993" customHeight="1">
      <c r="A7" s="1"/>
      <c r="B7" s="2"/>
      <c r="C7" s="2"/>
      <c r="D7" s="114"/>
      <c r="E7" s="114"/>
      <c r="F7" s="114"/>
      <c r="G7" s="114"/>
      <c r="H7" s="114"/>
      <c r="I7" s="2"/>
      <c r="J7" s="2"/>
      <c r="K7" s="2"/>
      <c r="L7" s="2"/>
      <c r="M7" s="2"/>
      <c r="N7" s="2"/>
      <c r="O7" s="2"/>
      <c r="P7" s="2"/>
      <c r="Q7" s="125"/>
    </row>
    <row r="8" spans="1:17" ht="12.6" hidden="1" customHeight="1">
      <c r="A8" s="1"/>
      <c r="B8" s="2"/>
      <c r="C8" s="2"/>
      <c r="D8" s="114"/>
      <c r="E8" s="114"/>
      <c r="F8" s="114"/>
      <c r="G8" s="114"/>
      <c r="H8" s="114"/>
      <c r="I8" s="2"/>
      <c r="J8" s="2"/>
      <c r="K8" s="2"/>
      <c r="L8" s="2"/>
      <c r="M8" s="2"/>
      <c r="N8" s="2"/>
      <c r="O8" s="2"/>
      <c r="P8" s="2"/>
      <c r="Q8" s="125"/>
    </row>
    <row r="9" spans="1:17" ht="9" hidden="1" customHeight="1">
      <c r="A9" s="1"/>
      <c r="B9" s="2"/>
      <c r="C9" s="2"/>
      <c r="D9" s="114"/>
      <c r="E9" s="114"/>
      <c r="F9" s="114"/>
      <c r="G9" s="114"/>
      <c r="H9" s="114"/>
      <c r="I9" s="2"/>
      <c r="J9" s="2"/>
      <c r="K9" s="2"/>
      <c r="L9" s="2"/>
      <c r="M9" s="2"/>
      <c r="N9" s="2"/>
      <c r="O9" s="2"/>
      <c r="P9" s="2"/>
      <c r="Q9" s="125"/>
    </row>
    <row r="10" spans="1:17" hidden="1">
      <c r="A10" s="1"/>
      <c r="B10" s="2"/>
      <c r="C10" s="2"/>
      <c r="D10" s="2"/>
      <c r="E10" s="2"/>
      <c r="F10" s="2"/>
      <c r="G10" s="2"/>
      <c r="H10" s="2"/>
      <c r="I10" s="2"/>
      <c r="J10" s="2"/>
      <c r="K10" s="2"/>
      <c r="L10" s="2"/>
      <c r="M10" s="2"/>
      <c r="N10" s="2"/>
      <c r="O10" s="2"/>
      <c r="P10" s="2"/>
      <c r="Q10" s="125"/>
    </row>
    <row r="11" spans="1:17">
      <c r="A11" s="1"/>
      <c r="B11" s="2"/>
      <c r="C11" s="2"/>
      <c r="D11" s="2"/>
      <c r="E11" s="2"/>
      <c r="F11" s="2"/>
      <c r="G11" s="2"/>
      <c r="H11" s="2"/>
      <c r="I11" s="2"/>
      <c r="J11" s="2"/>
      <c r="K11" s="2"/>
      <c r="L11" s="2"/>
      <c r="M11" s="2"/>
      <c r="N11" s="2"/>
      <c r="O11" s="2"/>
      <c r="P11" s="2"/>
      <c r="Q11" s="125"/>
    </row>
    <row r="12" spans="1:17">
      <c r="A12" s="1"/>
      <c r="B12" s="2"/>
      <c r="C12" s="2"/>
      <c r="D12" s="2"/>
      <c r="E12" s="2"/>
      <c r="F12" s="2"/>
      <c r="G12" s="2"/>
      <c r="H12" s="2"/>
      <c r="I12" s="2"/>
      <c r="J12" s="2"/>
      <c r="K12" s="2"/>
      <c r="L12" s="2"/>
      <c r="M12" s="2"/>
      <c r="N12" s="2"/>
      <c r="O12" s="2"/>
      <c r="P12" s="2"/>
      <c r="Q12" s="125"/>
    </row>
    <row r="13" spans="1:17">
      <c r="A13" s="1"/>
      <c r="B13" s="2"/>
      <c r="C13" s="2"/>
      <c r="D13" s="2"/>
      <c r="E13" s="2"/>
      <c r="F13" s="2"/>
      <c r="G13" s="2"/>
      <c r="H13" s="2"/>
      <c r="I13" s="2"/>
      <c r="J13" s="2"/>
      <c r="K13" s="2"/>
      <c r="L13" s="2"/>
      <c r="M13" s="2"/>
      <c r="N13" s="2"/>
      <c r="O13" s="2"/>
      <c r="P13" s="2"/>
      <c r="Q13" s="125"/>
    </row>
    <row r="14" spans="1:17">
      <c r="A14" s="1"/>
      <c r="B14" s="2"/>
      <c r="C14" s="2"/>
      <c r="D14" s="2"/>
      <c r="E14" s="2"/>
      <c r="F14" s="2"/>
      <c r="G14" s="2"/>
      <c r="H14" s="2"/>
      <c r="I14" s="2"/>
      <c r="J14" s="2"/>
      <c r="K14" s="2"/>
      <c r="L14" s="2"/>
      <c r="M14" s="2"/>
      <c r="N14" s="2"/>
      <c r="O14" s="2"/>
      <c r="P14" s="2"/>
      <c r="Q14" s="125"/>
    </row>
    <row r="15" spans="1:17">
      <c r="A15" s="1"/>
      <c r="B15" s="2"/>
      <c r="C15" s="2"/>
      <c r="D15" s="2"/>
      <c r="E15" s="79"/>
      <c r="F15" s="79"/>
      <c r="G15" s="80"/>
      <c r="H15" s="80"/>
      <c r="I15" s="80"/>
      <c r="J15" s="2"/>
      <c r="K15" s="2"/>
      <c r="L15" s="2"/>
      <c r="M15" s="2"/>
      <c r="N15" s="2"/>
      <c r="O15" s="2"/>
      <c r="P15" s="2"/>
      <c r="Q15" s="125"/>
    </row>
    <row r="16" spans="1:17">
      <c r="A16" s="1"/>
      <c r="B16" s="2"/>
      <c r="C16" s="2"/>
      <c r="D16" s="2"/>
      <c r="E16" s="79"/>
      <c r="F16" s="79"/>
      <c r="G16" s="80"/>
      <c r="H16" s="80"/>
      <c r="I16" s="80"/>
      <c r="J16" s="2"/>
      <c r="K16" s="2"/>
      <c r="L16" s="2"/>
      <c r="M16" s="2"/>
      <c r="N16" s="2"/>
      <c r="O16" s="2"/>
      <c r="P16" s="2"/>
      <c r="Q16" s="125"/>
    </row>
    <row r="17" spans="1:17">
      <c r="A17" s="1"/>
      <c r="B17" s="2"/>
      <c r="C17" s="2"/>
      <c r="D17" s="2"/>
      <c r="E17" s="79"/>
      <c r="F17" s="79"/>
      <c r="G17" s="80"/>
      <c r="H17" s="80"/>
      <c r="I17" s="80"/>
      <c r="J17" s="2"/>
      <c r="K17" s="2"/>
      <c r="L17" s="2"/>
      <c r="M17" s="2"/>
      <c r="N17" s="2"/>
      <c r="O17" s="2"/>
      <c r="P17" s="2"/>
      <c r="Q17" s="125"/>
    </row>
    <row r="18" spans="1:17">
      <c r="A18" s="1"/>
      <c r="B18" s="2"/>
      <c r="C18" s="2"/>
      <c r="D18" s="2"/>
      <c r="E18" s="79"/>
      <c r="F18" s="79"/>
      <c r="G18" s="80"/>
      <c r="H18" s="80"/>
      <c r="I18" s="80"/>
      <c r="J18" s="2"/>
      <c r="K18" s="2"/>
      <c r="L18" s="2"/>
      <c r="M18" s="2"/>
      <c r="N18" s="2"/>
      <c r="O18" s="2"/>
      <c r="P18" s="2"/>
      <c r="Q18" s="125"/>
    </row>
    <row r="19" spans="1:17">
      <c r="A19" s="1"/>
      <c r="B19" s="2"/>
      <c r="C19" s="2"/>
      <c r="D19" s="2"/>
      <c r="E19" s="79"/>
      <c r="F19" s="79"/>
      <c r="G19" s="80"/>
      <c r="H19" s="80"/>
      <c r="I19" s="80"/>
      <c r="J19" s="2"/>
      <c r="K19" s="2"/>
      <c r="L19" s="2"/>
      <c r="M19" s="2"/>
      <c r="N19" s="2"/>
      <c r="O19" s="2"/>
      <c r="P19" s="2"/>
      <c r="Q19" s="125"/>
    </row>
    <row r="20" spans="1:17">
      <c r="A20" s="1"/>
      <c r="B20" s="2"/>
      <c r="C20" s="2"/>
      <c r="D20" s="2"/>
      <c r="E20" s="79"/>
      <c r="F20" s="79"/>
      <c r="G20" s="80"/>
      <c r="H20" s="80"/>
      <c r="I20" s="80"/>
      <c r="J20" s="2"/>
      <c r="K20" s="2"/>
      <c r="L20" s="2"/>
      <c r="M20" s="2"/>
      <c r="N20" s="2"/>
      <c r="O20" s="2"/>
      <c r="P20" s="2"/>
      <c r="Q20" s="125"/>
    </row>
    <row r="21" spans="1:17">
      <c r="A21" s="1"/>
      <c r="B21" s="2"/>
      <c r="C21" s="2"/>
      <c r="D21" s="2"/>
      <c r="E21" s="79"/>
      <c r="F21" s="79"/>
      <c r="G21" s="80"/>
      <c r="H21" s="80"/>
      <c r="I21" s="80"/>
      <c r="J21" s="2"/>
      <c r="K21" s="2"/>
      <c r="L21" s="2"/>
      <c r="M21" s="2"/>
      <c r="N21" s="2"/>
      <c r="O21" s="2"/>
      <c r="P21" s="2"/>
      <c r="Q21" s="125"/>
    </row>
    <row r="22" spans="1:17">
      <c r="A22" s="1"/>
      <c r="B22" s="2"/>
      <c r="C22" s="2"/>
      <c r="D22" s="2"/>
      <c r="E22" s="79"/>
      <c r="F22" s="79"/>
      <c r="G22" s="80"/>
      <c r="H22" s="80"/>
      <c r="I22" s="80"/>
      <c r="J22" s="2"/>
      <c r="K22" s="2"/>
      <c r="L22" s="2"/>
      <c r="M22" s="2"/>
      <c r="N22" s="2"/>
      <c r="O22" s="2"/>
      <c r="P22" s="2"/>
      <c r="Q22" s="125"/>
    </row>
    <row r="23" spans="1:17">
      <c r="A23" s="1"/>
      <c r="B23" s="2"/>
      <c r="C23" s="2"/>
      <c r="D23" s="2"/>
      <c r="E23" s="79"/>
      <c r="F23" s="79"/>
      <c r="G23" s="80"/>
      <c r="H23" s="80"/>
      <c r="I23" s="80"/>
      <c r="J23" s="2"/>
      <c r="K23" s="2"/>
      <c r="L23" s="2"/>
      <c r="M23" s="2"/>
      <c r="N23" s="2"/>
      <c r="O23" s="2"/>
      <c r="P23" s="2"/>
      <c r="Q23" s="125"/>
    </row>
    <row r="24" spans="1:17">
      <c r="A24" s="1"/>
      <c r="B24" s="2"/>
      <c r="C24" s="2"/>
      <c r="D24" s="2"/>
      <c r="E24" s="79"/>
      <c r="F24" s="79"/>
      <c r="G24" s="80"/>
      <c r="H24" s="80"/>
      <c r="I24" s="80"/>
      <c r="J24" s="2"/>
      <c r="K24" s="2"/>
      <c r="L24" s="2"/>
      <c r="M24" s="2"/>
      <c r="N24" s="2"/>
      <c r="O24" s="2"/>
      <c r="P24" s="2"/>
      <c r="Q24" s="125"/>
    </row>
    <row r="25" spans="1:17">
      <c r="A25" s="1"/>
      <c r="B25" s="2"/>
      <c r="C25" s="2"/>
      <c r="D25" s="2"/>
      <c r="E25" s="79"/>
      <c r="F25" s="79"/>
      <c r="G25" s="80"/>
      <c r="H25" s="80"/>
      <c r="I25" s="80"/>
      <c r="J25" s="2"/>
      <c r="K25" s="2"/>
      <c r="L25" s="2"/>
      <c r="M25" s="2"/>
      <c r="N25" s="2"/>
      <c r="O25" s="2"/>
      <c r="P25" s="2"/>
      <c r="Q25" s="125"/>
    </row>
    <row r="26" spans="1:17">
      <c r="A26" s="1"/>
      <c r="B26" s="2"/>
      <c r="C26" s="2"/>
      <c r="D26" s="2"/>
      <c r="E26" s="79"/>
      <c r="F26" s="79"/>
      <c r="G26" s="80"/>
      <c r="H26" s="80"/>
      <c r="I26" s="80"/>
      <c r="J26" s="2"/>
      <c r="K26" s="2"/>
      <c r="L26" s="2"/>
      <c r="M26" s="2"/>
      <c r="N26" s="2"/>
      <c r="O26" s="2"/>
      <c r="P26" s="2"/>
      <c r="Q26" s="125"/>
    </row>
    <row r="27" spans="1:17">
      <c r="A27" s="1"/>
      <c r="B27" s="2"/>
      <c r="C27" s="2"/>
      <c r="D27" s="2"/>
      <c r="E27" s="79"/>
      <c r="F27" s="79"/>
      <c r="G27" s="80"/>
      <c r="H27" s="80"/>
      <c r="I27" s="80"/>
      <c r="J27" s="2"/>
      <c r="K27" s="2"/>
      <c r="L27" s="2"/>
      <c r="M27" s="2"/>
      <c r="N27" s="2"/>
      <c r="O27" s="2"/>
      <c r="P27" s="2"/>
      <c r="Q27" s="125"/>
    </row>
    <row r="28" spans="1:17">
      <c r="A28" s="1"/>
      <c r="B28" s="2"/>
      <c r="C28" s="2"/>
      <c r="D28" s="2"/>
      <c r="E28" s="79"/>
      <c r="F28" s="79"/>
      <c r="G28" s="80"/>
      <c r="H28" s="80"/>
      <c r="I28" s="80"/>
      <c r="J28" s="2"/>
      <c r="K28" s="2"/>
      <c r="L28" s="2"/>
      <c r="M28" s="2"/>
      <c r="N28" s="2"/>
      <c r="O28" s="2"/>
      <c r="P28" s="2"/>
      <c r="Q28" s="125"/>
    </row>
    <row r="29" spans="1:17" ht="19.5" customHeight="1">
      <c r="A29" s="1"/>
      <c r="B29" s="2"/>
      <c r="C29" s="2"/>
      <c r="D29" s="2"/>
      <c r="E29" s="79"/>
      <c r="F29" s="79"/>
      <c r="G29" s="80"/>
      <c r="H29" s="80"/>
      <c r="I29" s="80"/>
      <c r="J29" s="2"/>
      <c r="K29" s="2"/>
      <c r="L29" s="2"/>
      <c r="M29" s="2"/>
      <c r="N29" s="2"/>
      <c r="O29" s="2"/>
      <c r="P29" s="2"/>
      <c r="Q29" s="125"/>
    </row>
    <row r="30" spans="1:17" ht="30" customHeight="1">
      <c r="A30" s="1"/>
      <c r="B30" s="2"/>
      <c r="C30" s="2"/>
      <c r="D30" s="2"/>
      <c r="E30" s="79"/>
      <c r="F30" s="79"/>
      <c r="G30" s="80"/>
      <c r="H30" s="80"/>
      <c r="I30" s="80"/>
      <c r="J30" s="2"/>
      <c r="K30" s="2"/>
      <c r="L30" s="2"/>
      <c r="M30" s="2"/>
      <c r="N30" s="2"/>
      <c r="O30" s="2"/>
      <c r="P30" s="2"/>
      <c r="Q30" s="125"/>
    </row>
    <row r="31" spans="1:17">
      <c r="A31" s="1"/>
      <c r="B31" s="2"/>
      <c r="C31" s="2"/>
      <c r="D31" s="2"/>
      <c r="E31" s="79"/>
      <c r="F31" s="79"/>
      <c r="G31" s="80"/>
      <c r="H31" s="80"/>
      <c r="I31" s="80"/>
      <c r="J31" s="2"/>
      <c r="K31" s="2"/>
      <c r="L31" s="2"/>
      <c r="M31" s="2"/>
      <c r="N31" s="2"/>
      <c r="O31" s="2"/>
      <c r="P31" s="2"/>
      <c r="Q31" s="125"/>
    </row>
    <row r="32" spans="1:17" ht="17.25" customHeight="1">
      <c r="A32" s="1"/>
      <c r="B32" s="2"/>
      <c r="C32" s="2"/>
      <c r="D32" s="2"/>
      <c r="E32" s="2"/>
      <c r="F32" s="2"/>
      <c r="G32" s="2"/>
      <c r="H32" s="2"/>
      <c r="I32" s="2"/>
      <c r="J32" s="2"/>
      <c r="K32" s="2"/>
      <c r="L32" s="2"/>
      <c r="M32" s="2"/>
      <c r="N32" s="2"/>
      <c r="O32" s="2"/>
      <c r="P32" s="2"/>
      <c r="Q32" s="125"/>
    </row>
    <row r="33" spans="1:17" ht="22.5" customHeight="1">
      <c r="Q33" s="125"/>
    </row>
    <row r="34" spans="1:17" ht="25.35" customHeight="1">
      <c r="A34" s="129"/>
      <c r="B34" s="129"/>
      <c r="C34" s="129"/>
      <c r="D34" s="129"/>
      <c r="E34" s="129"/>
      <c r="F34" s="129"/>
      <c r="G34" s="129"/>
      <c r="H34" s="129"/>
      <c r="I34" s="129"/>
      <c r="J34" s="129"/>
      <c r="K34" s="129"/>
      <c r="L34" s="129"/>
      <c r="M34" s="129"/>
      <c r="N34" s="129"/>
      <c r="O34" s="129"/>
      <c r="P34" s="129"/>
      <c r="Q34" s="125"/>
    </row>
    <row r="35" spans="1:17">
      <c r="A35" s="127"/>
      <c r="B35" s="127"/>
      <c r="C35" s="127"/>
      <c r="D35" s="127"/>
      <c r="E35" s="127"/>
      <c r="F35" s="127"/>
      <c r="G35" s="127"/>
      <c r="H35" s="127"/>
      <c r="I35" s="127"/>
      <c r="J35" s="127"/>
      <c r="K35" s="127"/>
      <c r="L35" s="127"/>
      <c r="M35" s="127"/>
      <c r="N35" s="127"/>
      <c r="O35" s="127"/>
      <c r="P35" s="128"/>
      <c r="Q35" s="126"/>
    </row>
    <row r="40" spans="1:17">
      <c r="M40" s="115"/>
      <c r="N40" s="115"/>
      <c r="O40" s="115"/>
      <c r="P40" s="115"/>
      <c r="Q40" s="115"/>
    </row>
    <row r="41" spans="1:17" ht="33" customHeight="1">
      <c r="M41" s="115"/>
      <c r="N41" s="115"/>
      <c r="O41" s="115"/>
      <c r="P41" s="115"/>
      <c r="Q41" s="115"/>
    </row>
    <row r="42" spans="1:17">
      <c r="P42" s="115"/>
      <c r="Q42" s="115"/>
    </row>
  </sheetData>
  <dataConsolidate/>
  <mergeCells count="8">
    <mergeCell ref="D4:H9"/>
    <mergeCell ref="M40:Q41"/>
    <mergeCell ref="P42:Q42"/>
    <mergeCell ref="A1:Q2"/>
    <mergeCell ref="A3:Q3"/>
    <mergeCell ref="Q4:Q35"/>
    <mergeCell ref="A35:P35"/>
    <mergeCell ref="A34:P34"/>
  </mergeCells>
  <pageMargins left="0.25" right="0.25" top="0.80208333333333337" bottom="0.75" header="0.3" footer="0.3"/>
  <pageSetup paperSize="9" scale="65" fitToHeight="0" orientation="landscape" r:id="rId1"/>
  <headerFooter>
    <oddFooter>&amp;L&amp;10
&amp;R&amp;10MENA FCCG ABC Assessment Questionnaire
2023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4"/>
  <sheetViews>
    <sheetView tabSelected="1" topLeftCell="C115" zoomScale="50" zoomScaleNormal="50" workbookViewId="0">
      <selection activeCell="E142" sqref="E142"/>
    </sheetView>
  </sheetViews>
  <sheetFormatPr defaultColWidth="9.140625" defaultRowHeight="24"/>
  <cols>
    <col min="1" max="1" width="24.42578125" style="24" customWidth="1"/>
    <col min="2" max="2" width="13.85546875" style="23" customWidth="1"/>
    <col min="3" max="3" width="25.140625" style="75" customWidth="1"/>
    <col min="4" max="4" width="14" style="23" customWidth="1"/>
    <col min="5" max="5" width="221.85546875" style="21" customWidth="1"/>
    <col min="6" max="6" width="20.42578125" style="19" customWidth="1"/>
    <col min="7" max="7" width="23" style="33" customWidth="1"/>
    <col min="8" max="8" width="19.42578125" style="77" customWidth="1"/>
    <col min="9" max="9" width="61.85546875" style="20" customWidth="1"/>
    <col min="10" max="10" width="71.42578125" style="19" customWidth="1"/>
    <col min="11" max="11" width="9.140625" style="23" customWidth="1"/>
    <col min="12" max="12" width="22.140625" style="23" customWidth="1"/>
    <col min="13" max="31" width="9.140625" style="23" customWidth="1"/>
    <col min="32" max="16384" width="9.140625" style="23"/>
  </cols>
  <sheetData>
    <row r="1" spans="1:10" s="18" customFormat="1" ht="74.25" customHeight="1" thickBot="1">
      <c r="A1" s="155" t="s">
        <v>16</v>
      </c>
      <c r="B1" s="155"/>
      <c r="C1" s="155"/>
      <c r="D1" s="155"/>
      <c r="E1" s="155"/>
      <c r="F1" s="155"/>
      <c r="G1" s="155"/>
      <c r="H1" s="155"/>
      <c r="I1" s="155"/>
      <c r="J1" s="155"/>
    </row>
    <row r="2" spans="1:10" s="18" customFormat="1" ht="15.75" hidden="1" customHeight="1" thickBot="1">
      <c r="A2" s="156"/>
      <c r="B2" s="156"/>
      <c r="C2" s="156"/>
      <c r="D2" s="156"/>
      <c r="E2" s="156"/>
      <c r="F2" s="156"/>
      <c r="G2" s="156"/>
      <c r="H2" s="156"/>
      <c r="I2" s="156"/>
      <c r="J2" s="156"/>
    </row>
    <row r="3" spans="1:10" s="22" customFormat="1" ht="36">
      <c r="A3" s="73" t="s">
        <v>25</v>
      </c>
      <c r="B3" s="34" t="s">
        <v>0</v>
      </c>
      <c r="C3" s="74" t="s">
        <v>1</v>
      </c>
      <c r="D3" s="34" t="s">
        <v>2</v>
      </c>
      <c r="E3" s="35" t="s">
        <v>154</v>
      </c>
      <c r="F3" s="34" t="s">
        <v>26</v>
      </c>
      <c r="G3" s="36" t="s">
        <v>149</v>
      </c>
      <c r="H3" s="76" t="s">
        <v>3</v>
      </c>
      <c r="I3" s="34" t="s">
        <v>159</v>
      </c>
      <c r="J3" s="37" t="s">
        <v>148</v>
      </c>
    </row>
    <row r="4" spans="1:10" ht="24.95" customHeight="1">
      <c r="A4" s="143" t="s">
        <v>21</v>
      </c>
      <c r="B4" s="146">
        <v>0.25</v>
      </c>
      <c r="C4" s="147" t="s">
        <v>12</v>
      </c>
      <c r="D4" s="146">
        <f>100%/4</f>
        <v>0.25</v>
      </c>
      <c r="E4" s="46" t="s">
        <v>33</v>
      </c>
      <c r="F4" s="39">
        <f t="shared" ref="F4:F13" si="0">1/10</f>
        <v>0.1</v>
      </c>
      <c r="G4" s="78">
        <v>1</v>
      </c>
      <c r="H4" s="48">
        <f>G4*F4*D4*B4</f>
        <v>6.2500000000000003E-3</v>
      </c>
      <c r="I4" s="40"/>
      <c r="J4" s="40"/>
    </row>
    <row r="5" spans="1:10" ht="24.95" customHeight="1">
      <c r="A5" s="143"/>
      <c r="B5" s="146"/>
      <c r="C5" s="147"/>
      <c r="D5" s="146"/>
      <c r="E5" s="46" t="s">
        <v>34</v>
      </c>
      <c r="F5" s="39">
        <f t="shared" si="0"/>
        <v>0.1</v>
      </c>
      <c r="G5" s="78">
        <v>1</v>
      </c>
      <c r="H5" s="48">
        <f>G5*F5*D4*B4</f>
        <v>6.2500000000000003E-3</v>
      </c>
      <c r="I5" s="40"/>
      <c r="J5" s="40"/>
    </row>
    <row r="6" spans="1:10" ht="24.95" customHeight="1">
      <c r="A6" s="143"/>
      <c r="B6" s="146"/>
      <c r="C6" s="147"/>
      <c r="D6" s="146"/>
      <c r="E6" s="46" t="s">
        <v>35</v>
      </c>
      <c r="F6" s="39">
        <f t="shared" si="0"/>
        <v>0.1</v>
      </c>
      <c r="G6" s="78">
        <v>1</v>
      </c>
      <c r="H6" s="48">
        <f>G6*F6*D4*B4</f>
        <v>6.2500000000000003E-3</v>
      </c>
      <c r="I6" s="40"/>
      <c r="J6" s="40"/>
    </row>
    <row r="7" spans="1:10" ht="24.95" customHeight="1">
      <c r="A7" s="143"/>
      <c r="B7" s="146"/>
      <c r="C7" s="147"/>
      <c r="D7" s="146"/>
      <c r="E7" s="46" t="s">
        <v>36</v>
      </c>
      <c r="F7" s="39">
        <f t="shared" si="0"/>
        <v>0.1</v>
      </c>
      <c r="G7" s="78">
        <v>1</v>
      </c>
      <c r="H7" s="48">
        <f>G7*F7*D4*B4</f>
        <v>6.2500000000000003E-3</v>
      </c>
      <c r="I7" s="40"/>
      <c r="J7" s="40"/>
    </row>
    <row r="8" spans="1:10" ht="24.95" customHeight="1">
      <c r="A8" s="143"/>
      <c r="B8" s="146"/>
      <c r="C8" s="147"/>
      <c r="D8" s="146"/>
      <c r="E8" s="46" t="s">
        <v>37</v>
      </c>
      <c r="F8" s="39">
        <f t="shared" si="0"/>
        <v>0.1</v>
      </c>
      <c r="G8" s="78">
        <v>1</v>
      </c>
      <c r="H8" s="48">
        <f>G8*F8*D4*B4</f>
        <v>6.2500000000000003E-3</v>
      </c>
      <c r="I8" s="40"/>
      <c r="J8" s="40"/>
    </row>
    <row r="9" spans="1:10" ht="24.95" customHeight="1">
      <c r="A9" s="143"/>
      <c r="B9" s="146"/>
      <c r="C9" s="147"/>
      <c r="D9" s="146"/>
      <c r="E9" s="46" t="s">
        <v>38</v>
      </c>
      <c r="F9" s="39">
        <f t="shared" si="0"/>
        <v>0.1</v>
      </c>
      <c r="G9" s="78">
        <v>1</v>
      </c>
      <c r="H9" s="48">
        <f>G9*F9*D4*B4</f>
        <v>6.2500000000000003E-3</v>
      </c>
      <c r="I9" s="40"/>
      <c r="J9" s="40"/>
    </row>
    <row r="10" spans="1:10" ht="24.95" customHeight="1">
      <c r="A10" s="143"/>
      <c r="B10" s="146"/>
      <c r="C10" s="147"/>
      <c r="D10" s="146"/>
      <c r="E10" s="46" t="s">
        <v>39</v>
      </c>
      <c r="F10" s="39">
        <f t="shared" si="0"/>
        <v>0.1</v>
      </c>
      <c r="G10" s="78">
        <v>1</v>
      </c>
      <c r="H10" s="48">
        <f>G10*F10*D4*B4</f>
        <v>6.2500000000000003E-3</v>
      </c>
      <c r="I10" s="40"/>
      <c r="J10" s="40"/>
    </row>
    <row r="11" spans="1:10" ht="24.95" customHeight="1">
      <c r="A11" s="143"/>
      <c r="B11" s="146"/>
      <c r="C11" s="147"/>
      <c r="D11" s="146"/>
      <c r="E11" s="46" t="s">
        <v>40</v>
      </c>
      <c r="F11" s="39">
        <f t="shared" si="0"/>
        <v>0.1</v>
      </c>
      <c r="G11" s="78">
        <v>1</v>
      </c>
      <c r="H11" s="48">
        <f>G11*F11*D4*B4</f>
        <v>6.2500000000000003E-3</v>
      </c>
      <c r="I11" s="40"/>
      <c r="J11" s="40"/>
    </row>
    <row r="12" spans="1:10" ht="24.95" customHeight="1">
      <c r="A12" s="143"/>
      <c r="B12" s="146"/>
      <c r="C12" s="147"/>
      <c r="D12" s="146"/>
      <c r="E12" s="46" t="s">
        <v>28</v>
      </c>
      <c r="F12" s="39">
        <f t="shared" si="0"/>
        <v>0.1</v>
      </c>
      <c r="G12" s="78">
        <v>1</v>
      </c>
      <c r="H12" s="48">
        <f>G12*F12*D4*B4</f>
        <v>6.2500000000000003E-3</v>
      </c>
      <c r="I12" s="40"/>
      <c r="J12" s="40"/>
    </row>
    <row r="13" spans="1:10" ht="24.75" customHeight="1">
      <c r="A13" s="143"/>
      <c r="B13" s="146"/>
      <c r="C13" s="147"/>
      <c r="D13" s="146"/>
      <c r="E13" s="46" t="s">
        <v>41</v>
      </c>
      <c r="F13" s="39">
        <f t="shared" si="0"/>
        <v>0.1</v>
      </c>
      <c r="G13" s="78">
        <v>1</v>
      </c>
      <c r="H13" s="48">
        <f>G13*F13*D4*B4</f>
        <v>6.2500000000000003E-3</v>
      </c>
      <c r="I13" s="40"/>
      <c r="J13" s="40"/>
    </row>
    <row r="14" spans="1:10" s="24" customFormat="1" ht="24.95" customHeight="1">
      <c r="A14" s="143"/>
      <c r="B14" s="146"/>
      <c r="C14" s="147"/>
      <c r="D14" s="146"/>
      <c r="E14" s="41" t="s">
        <v>4</v>
      </c>
      <c r="F14" s="42">
        <f>SUM(F4:F13)</f>
        <v>0.99999999999999989</v>
      </c>
      <c r="G14" s="43">
        <f>AVERAGE(G4:G13)</f>
        <v>1</v>
      </c>
      <c r="H14" s="44">
        <f>SUM(H4:H13)</f>
        <v>6.2499999999999993E-2</v>
      </c>
      <c r="I14" s="45"/>
      <c r="J14" s="45"/>
    </row>
    <row r="15" spans="1:10" ht="35.25" customHeight="1">
      <c r="A15" s="143"/>
      <c r="B15" s="146"/>
      <c r="C15" s="148" t="s">
        <v>13</v>
      </c>
      <c r="D15" s="140">
        <f>100%/4</f>
        <v>0.25</v>
      </c>
      <c r="E15" s="46" t="s">
        <v>42</v>
      </c>
      <c r="F15" s="47">
        <f>1/10</f>
        <v>0.1</v>
      </c>
      <c r="G15" s="78">
        <v>1</v>
      </c>
      <c r="H15" s="48">
        <f>G15*F15*$D$15*$B$4</f>
        <v>6.2500000000000003E-3</v>
      </c>
      <c r="I15" s="40"/>
      <c r="J15" s="40"/>
    </row>
    <row r="16" spans="1:10" ht="24.95" customHeight="1">
      <c r="A16" s="143"/>
      <c r="B16" s="146"/>
      <c r="C16" s="135"/>
      <c r="D16" s="141"/>
      <c r="E16" s="38" t="s">
        <v>43</v>
      </c>
      <c r="F16" s="47">
        <f t="shared" ref="F16:F24" si="1">1/10</f>
        <v>0.1</v>
      </c>
      <c r="G16" s="78">
        <v>1</v>
      </c>
      <c r="H16" s="48">
        <f t="shared" ref="H16:H23" si="2">G16*F16*$D$15*$B$4</f>
        <v>6.2500000000000003E-3</v>
      </c>
      <c r="I16" s="40"/>
      <c r="J16" s="40"/>
    </row>
    <row r="17" spans="1:10" ht="24.95" customHeight="1">
      <c r="A17" s="143"/>
      <c r="B17" s="146"/>
      <c r="C17" s="135"/>
      <c r="D17" s="141"/>
      <c r="E17" s="46" t="s">
        <v>173</v>
      </c>
      <c r="F17" s="47">
        <f t="shared" si="1"/>
        <v>0.1</v>
      </c>
      <c r="G17" s="78">
        <v>1</v>
      </c>
      <c r="H17" s="48">
        <f t="shared" si="2"/>
        <v>6.2500000000000003E-3</v>
      </c>
      <c r="I17" s="40"/>
      <c r="J17" s="40"/>
    </row>
    <row r="18" spans="1:10" ht="26.25" customHeight="1">
      <c r="A18" s="143"/>
      <c r="B18" s="146"/>
      <c r="C18" s="135"/>
      <c r="D18" s="141"/>
      <c r="E18" s="46" t="s">
        <v>44</v>
      </c>
      <c r="F18" s="47">
        <f t="shared" si="1"/>
        <v>0.1</v>
      </c>
      <c r="G18" s="78">
        <v>1</v>
      </c>
      <c r="H18" s="48">
        <f t="shared" si="2"/>
        <v>6.2500000000000003E-3</v>
      </c>
      <c r="I18" s="40"/>
      <c r="J18" s="40"/>
    </row>
    <row r="19" spans="1:10" ht="24.95" customHeight="1">
      <c r="A19" s="143"/>
      <c r="B19" s="146"/>
      <c r="C19" s="135"/>
      <c r="D19" s="141"/>
      <c r="E19" s="46" t="s">
        <v>45</v>
      </c>
      <c r="F19" s="47">
        <f t="shared" si="1"/>
        <v>0.1</v>
      </c>
      <c r="G19" s="78">
        <v>1</v>
      </c>
      <c r="H19" s="48">
        <f t="shared" si="2"/>
        <v>6.2500000000000003E-3</v>
      </c>
      <c r="I19" s="40"/>
      <c r="J19" s="40"/>
    </row>
    <row r="20" spans="1:10" ht="35.25" customHeight="1">
      <c r="A20" s="143"/>
      <c r="B20" s="146"/>
      <c r="C20" s="135"/>
      <c r="D20" s="141"/>
      <c r="E20" s="46" t="s">
        <v>46</v>
      </c>
      <c r="F20" s="47">
        <f t="shared" si="1"/>
        <v>0.1</v>
      </c>
      <c r="G20" s="78">
        <v>1</v>
      </c>
      <c r="H20" s="48">
        <f t="shared" si="2"/>
        <v>6.2500000000000003E-3</v>
      </c>
      <c r="I20" s="40"/>
      <c r="J20" s="40"/>
    </row>
    <row r="21" spans="1:10" ht="38.25" customHeight="1">
      <c r="A21" s="143"/>
      <c r="B21" s="146"/>
      <c r="C21" s="135"/>
      <c r="D21" s="141"/>
      <c r="E21" s="46" t="s">
        <v>156</v>
      </c>
      <c r="F21" s="47">
        <f t="shared" si="1"/>
        <v>0.1</v>
      </c>
      <c r="G21" s="78">
        <v>1</v>
      </c>
      <c r="H21" s="48">
        <f t="shared" si="2"/>
        <v>6.2500000000000003E-3</v>
      </c>
      <c r="I21" s="40"/>
      <c r="J21" s="40"/>
    </row>
    <row r="22" spans="1:10" ht="34.700000000000003" customHeight="1">
      <c r="A22" s="143"/>
      <c r="B22" s="146"/>
      <c r="C22" s="135"/>
      <c r="D22" s="141"/>
      <c r="E22" s="46" t="s">
        <v>157</v>
      </c>
      <c r="F22" s="47">
        <f t="shared" si="1"/>
        <v>0.1</v>
      </c>
      <c r="G22" s="78">
        <v>1</v>
      </c>
      <c r="H22" s="48">
        <f t="shared" si="2"/>
        <v>6.2500000000000003E-3</v>
      </c>
      <c r="I22" s="40"/>
      <c r="J22" s="40"/>
    </row>
    <row r="23" spans="1:10" ht="24.95" customHeight="1">
      <c r="A23" s="143"/>
      <c r="B23" s="146"/>
      <c r="C23" s="135"/>
      <c r="D23" s="141"/>
      <c r="E23" s="46" t="s">
        <v>47</v>
      </c>
      <c r="F23" s="47">
        <f t="shared" si="1"/>
        <v>0.1</v>
      </c>
      <c r="G23" s="78">
        <v>1</v>
      </c>
      <c r="H23" s="48">
        <f t="shared" si="2"/>
        <v>6.2500000000000003E-3</v>
      </c>
      <c r="I23" s="40"/>
      <c r="J23" s="40"/>
    </row>
    <row r="24" spans="1:10" ht="33.75" customHeight="1">
      <c r="A24" s="143"/>
      <c r="B24" s="146"/>
      <c r="C24" s="135"/>
      <c r="D24" s="141"/>
      <c r="E24" s="46" t="s">
        <v>48</v>
      </c>
      <c r="F24" s="47">
        <f t="shared" si="1"/>
        <v>0.1</v>
      </c>
      <c r="G24" s="78">
        <v>1</v>
      </c>
      <c r="H24" s="48">
        <f>G24*F24*$D$15*$B$4</f>
        <v>6.2500000000000003E-3</v>
      </c>
      <c r="I24" s="40"/>
      <c r="J24" s="40"/>
    </row>
    <row r="25" spans="1:10" s="24" customFormat="1" ht="24.95" customHeight="1">
      <c r="A25" s="143"/>
      <c r="B25" s="146"/>
      <c r="C25" s="136"/>
      <c r="D25" s="142"/>
      <c r="E25" s="41" t="s">
        <v>4</v>
      </c>
      <c r="F25" s="42">
        <f>SUM(F15:F24)</f>
        <v>0.99999999999999989</v>
      </c>
      <c r="G25" s="43">
        <f>AVERAGE(G15:G24)</f>
        <v>1</v>
      </c>
      <c r="H25" s="44">
        <f>SUM(H15:H24)</f>
        <v>6.2499999999999993E-2</v>
      </c>
      <c r="I25" s="45"/>
      <c r="J25" s="45"/>
    </row>
    <row r="26" spans="1:10" ht="24.95" customHeight="1">
      <c r="A26" s="143"/>
      <c r="B26" s="146"/>
      <c r="C26" s="148" t="s">
        <v>29</v>
      </c>
      <c r="D26" s="140">
        <f>100%/4</f>
        <v>0.25</v>
      </c>
      <c r="E26" s="38" t="s">
        <v>49</v>
      </c>
      <c r="F26" s="47">
        <f>1/10</f>
        <v>0.1</v>
      </c>
      <c r="G26" s="78">
        <v>1</v>
      </c>
      <c r="H26" s="49">
        <f>$B$4*$D$26*F26*G26</f>
        <v>6.2500000000000003E-3</v>
      </c>
      <c r="I26" s="50"/>
      <c r="J26" s="40"/>
    </row>
    <row r="27" spans="1:10" ht="42.75" customHeight="1">
      <c r="A27" s="143"/>
      <c r="B27" s="146"/>
      <c r="C27" s="135"/>
      <c r="D27" s="141"/>
      <c r="E27" s="38" t="s">
        <v>50</v>
      </c>
      <c r="F27" s="47">
        <f t="shared" ref="F27:F35" si="3">1/10</f>
        <v>0.1</v>
      </c>
      <c r="G27" s="78">
        <v>1</v>
      </c>
      <c r="H27" s="49">
        <f t="shared" ref="H27:H35" si="4">$B$4*$D$26*F27*G27</f>
        <v>6.2500000000000003E-3</v>
      </c>
      <c r="I27" s="51"/>
      <c r="J27" s="40"/>
    </row>
    <row r="28" spans="1:10" ht="24.95" customHeight="1">
      <c r="A28" s="143"/>
      <c r="B28" s="146"/>
      <c r="C28" s="135"/>
      <c r="D28" s="141"/>
      <c r="E28" s="38" t="s">
        <v>51</v>
      </c>
      <c r="F28" s="47">
        <f t="shared" si="3"/>
        <v>0.1</v>
      </c>
      <c r="G28" s="78">
        <v>1</v>
      </c>
      <c r="H28" s="49">
        <f t="shared" si="4"/>
        <v>6.2500000000000003E-3</v>
      </c>
      <c r="I28" s="51"/>
      <c r="J28" s="40"/>
    </row>
    <row r="29" spans="1:10" ht="24.95" customHeight="1">
      <c r="A29" s="143"/>
      <c r="B29" s="146"/>
      <c r="C29" s="135"/>
      <c r="D29" s="141"/>
      <c r="E29" s="38" t="s">
        <v>52</v>
      </c>
      <c r="F29" s="47">
        <f t="shared" si="3"/>
        <v>0.1</v>
      </c>
      <c r="G29" s="78">
        <v>1</v>
      </c>
      <c r="H29" s="49">
        <f t="shared" si="4"/>
        <v>6.2500000000000003E-3</v>
      </c>
      <c r="I29" s="51"/>
      <c r="J29" s="40"/>
    </row>
    <row r="30" spans="1:10" ht="24.95" customHeight="1">
      <c r="A30" s="143"/>
      <c r="B30" s="146"/>
      <c r="C30" s="135"/>
      <c r="D30" s="141"/>
      <c r="E30" s="38" t="s">
        <v>53</v>
      </c>
      <c r="F30" s="47">
        <f t="shared" si="3"/>
        <v>0.1</v>
      </c>
      <c r="G30" s="78">
        <v>1</v>
      </c>
      <c r="H30" s="49">
        <f t="shared" si="4"/>
        <v>6.2500000000000003E-3</v>
      </c>
      <c r="I30" s="51"/>
      <c r="J30" s="40"/>
    </row>
    <row r="31" spans="1:10" ht="24.95" customHeight="1">
      <c r="A31" s="143"/>
      <c r="B31" s="146"/>
      <c r="C31" s="135"/>
      <c r="D31" s="141"/>
      <c r="E31" s="38" t="s">
        <v>54</v>
      </c>
      <c r="F31" s="47">
        <f t="shared" si="3"/>
        <v>0.1</v>
      </c>
      <c r="G31" s="78">
        <v>1</v>
      </c>
      <c r="H31" s="49">
        <f t="shared" si="4"/>
        <v>6.2500000000000003E-3</v>
      </c>
      <c r="I31" s="51"/>
      <c r="J31" s="40"/>
    </row>
    <row r="32" spans="1:10" ht="24.95" customHeight="1">
      <c r="A32" s="143"/>
      <c r="B32" s="146"/>
      <c r="C32" s="135"/>
      <c r="D32" s="141"/>
      <c r="E32" s="38" t="s">
        <v>55</v>
      </c>
      <c r="F32" s="47">
        <f t="shared" si="3"/>
        <v>0.1</v>
      </c>
      <c r="G32" s="78">
        <v>1</v>
      </c>
      <c r="H32" s="49">
        <f t="shared" si="4"/>
        <v>6.2500000000000003E-3</v>
      </c>
      <c r="I32" s="51"/>
      <c r="J32" s="40"/>
    </row>
    <row r="33" spans="1:10" ht="24.95" customHeight="1">
      <c r="A33" s="143"/>
      <c r="B33" s="146"/>
      <c r="C33" s="135"/>
      <c r="D33" s="141"/>
      <c r="E33" s="38" t="s">
        <v>56</v>
      </c>
      <c r="F33" s="47">
        <f t="shared" si="3"/>
        <v>0.1</v>
      </c>
      <c r="G33" s="78">
        <v>1</v>
      </c>
      <c r="H33" s="49">
        <f t="shared" si="4"/>
        <v>6.2500000000000003E-3</v>
      </c>
      <c r="I33" s="51"/>
      <c r="J33" s="40"/>
    </row>
    <row r="34" spans="1:10" ht="24.95" customHeight="1">
      <c r="A34" s="143"/>
      <c r="B34" s="146"/>
      <c r="C34" s="135"/>
      <c r="D34" s="141"/>
      <c r="E34" s="38" t="s">
        <v>57</v>
      </c>
      <c r="F34" s="47">
        <f t="shared" si="3"/>
        <v>0.1</v>
      </c>
      <c r="G34" s="78">
        <v>1</v>
      </c>
      <c r="H34" s="49">
        <f t="shared" si="4"/>
        <v>6.2500000000000003E-3</v>
      </c>
      <c r="I34" s="51"/>
      <c r="J34" s="40"/>
    </row>
    <row r="35" spans="1:10" ht="53.25" customHeight="1">
      <c r="A35" s="143"/>
      <c r="B35" s="146"/>
      <c r="C35" s="135"/>
      <c r="D35" s="141"/>
      <c r="E35" s="38" t="s">
        <v>58</v>
      </c>
      <c r="F35" s="47">
        <f t="shared" si="3"/>
        <v>0.1</v>
      </c>
      <c r="G35" s="78">
        <v>1</v>
      </c>
      <c r="H35" s="49">
        <f t="shared" si="4"/>
        <v>6.2500000000000003E-3</v>
      </c>
      <c r="I35" s="51"/>
      <c r="J35" s="40"/>
    </row>
    <row r="36" spans="1:10" ht="24.95" customHeight="1">
      <c r="A36" s="143"/>
      <c r="B36" s="146"/>
      <c r="C36" s="136"/>
      <c r="D36" s="142"/>
      <c r="E36" s="41" t="s">
        <v>4</v>
      </c>
      <c r="F36" s="42">
        <f>SUM(F26:F35)</f>
        <v>0.99999999999999989</v>
      </c>
      <c r="G36" s="43">
        <f>AVERAGE(G26:G35)</f>
        <v>1</v>
      </c>
      <c r="H36" s="44">
        <f>SUM(H26:H35)</f>
        <v>6.2499999999999993E-2</v>
      </c>
      <c r="I36" s="45"/>
      <c r="J36" s="45"/>
    </row>
    <row r="37" spans="1:10" s="24" customFormat="1" ht="24.75" customHeight="1">
      <c r="A37" s="143"/>
      <c r="B37" s="146"/>
      <c r="C37" s="147" t="s">
        <v>14</v>
      </c>
      <c r="D37" s="146">
        <f>100%/4</f>
        <v>0.25</v>
      </c>
      <c r="E37" s="38" t="s">
        <v>59</v>
      </c>
      <c r="F37" s="47">
        <f>1/10</f>
        <v>0.1</v>
      </c>
      <c r="G37" s="78">
        <v>1</v>
      </c>
      <c r="H37" s="49">
        <f>$B$4*$D$37*F37*G37</f>
        <v>6.2500000000000003E-3</v>
      </c>
      <c r="I37" s="50"/>
      <c r="J37" s="50"/>
    </row>
    <row r="38" spans="1:10" s="24" customFormat="1" ht="38.25" customHeight="1">
      <c r="A38" s="143"/>
      <c r="B38" s="146"/>
      <c r="C38" s="147"/>
      <c r="D38" s="146"/>
      <c r="E38" s="38" t="s">
        <v>60</v>
      </c>
      <c r="F38" s="47">
        <f t="shared" ref="F38:F46" si="5">1/10</f>
        <v>0.1</v>
      </c>
      <c r="G38" s="78">
        <v>1</v>
      </c>
      <c r="H38" s="49">
        <f t="shared" ref="H38:H46" si="6">$B$4*$D$37*F38*G38</f>
        <v>6.2500000000000003E-3</v>
      </c>
      <c r="I38" s="50"/>
      <c r="J38" s="50"/>
    </row>
    <row r="39" spans="1:10" s="24" customFormat="1" ht="24.95" customHeight="1">
      <c r="A39" s="143"/>
      <c r="B39" s="146"/>
      <c r="C39" s="147"/>
      <c r="D39" s="146"/>
      <c r="E39" s="38" t="s">
        <v>61</v>
      </c>
      <c r="F39" s="47">
        <f t="shared" si="5"/>
        <v>0.1</v>
      </c>
      <c r="G39" s="78">
        <v>1</v>
      </c>
      <c r="H39" s="49">
        <f t="shared" si="6"/>
        <v>6.2500000000000003E-3</v>
      </c>
      <c r="I39" s="50"/>
      <c r="J39" s="50"/>
    </row>
    <row r="40" spans="1:10" s="24" customFormat="1" ht="24.95" customHeight="1">
      <c r="A40" s="143"/>
      <c r="B40" s="146"/>
      <c r="C40" s="147"/>
      <c r="D40" s="146"/>
      <c r="E40" s="38" t="s">
        <v>62</v>
      </c>
      <c r="F40" s="47">
        <f t="shared" si="5"/>
        <v>0.1</v>
      </c>
      <c r="G40" s="78">
        <v>1</v>
      </c>
      <c r="H40" s="49">
        <f t="shared" si="6"/>
        <v>6.2500000000000003E-3</v>
      </c>
      <c r="I40" s="50"/>
      <c r="J40" s="50"/>
    </row>
    <row r="41" spans="1:10" s="24" customFormat="1" ht="24.95" customHeight="1">
      <c r="A41" s="143"/>
      <c r="B41" s="146"/>
      <c r="C41" s="147"/>
      <c r="D41" s="146"/>
      <c r="E41" s="38" t="s">
        <v>63</v>
      </c>
      <c r="F41" s="47">
        <f t="shared" si="5"/>
        <v>0.1</v>
      </c>
      <c r="G41" s="78">
        <v>1</v>
      </c>
      <c r="H41" s="49">
        <f t="shared" si="6"/>
        <v>6.2500000000000003E-3</v>
      </c>
      <c r="I41" s="50"/>
      <c r="J41" s="50"/>
    </row>
    <row r="42" spans="1:10" s="24" customFormat="1" ht="24.95" customHeight="1">
      <c r="A42" s="143"/>
      <c r="B42" s="146"/>
      <c r="C42" s="147"/>
      <c r="D42" s="146"/>
      <c r="E42" s="38" t="s">
        <v>64</v>
      </c>
      <c r="F42" s="47">
        <f t="shared" si="5"/>
        <v>0.1</v>
      </c>
      <c r="G42" s="78">
        <v>1</v>
      </c>
      <c r="H42" s="49">
        <f t="shared" si="6"/>
        <v>6.2500000000000003E-3</v>
      </c>
      <c r="I42" s="50"/>
      <c r="J42" s="50"/>
    </row>
    <row r="43" spans="1:10" ht="24.95" customHeight="1">
      <c r="A43" s="143"/>
      <c r="B43" s="146"/>
      <c r="C43" s="147"/>
      <c r="D43" s="146"/>
      <c r="E43" s="38" t="s">
        <v>174</v>
      </c>
      <c r="F43" s="47">
        <f t="shared" si="5"/>
        <v>0.1</v>
      </c>
      <c r="G43" s="78">
        <v>1</v>
      </c>
      <c r="H43" s="49">
        <f t="shared" si="6"/>
        <v>6.2500000000000003E-3</v>
      </c>
      <c r="I43" s="50"/>
      <c r="J43" s="50"/>
    </row>
    <row r="44" spans="1:10" ht="24.95" customHeight="1">
      <c r="A44" s="143"/>
      <c r="B44" s="146"/>
      <c r="C44" s="147"/>
      <c r="D44" s="146"/>
      <c r="E44" s="38" t="s">
        <v>65</v>
      </c>
      <c r="F44" s="47">
        <f t="shared" si="5"/>
        <v>0.1</v>
      </c>
      <c r="G44" s="78">
        <v>1</v>
      </c>
      <c r="H44" s="49">
        <f t="shared" si="6"/>
        <v>6.2500000000000003E-3</v>
      </c>
      <c r="I44" s="50"/>
      <c r="J44" s="50"/>
    </row>
    <row r="45" spans="1:10" ht="24.95" customHeight="1">
      <c r="A45" s="143"/>
      <c r="B45" s="146"/>
      <c r="C45" s="147"/>
      <c r="D45" s="146"/>
      <c r="E45" s="38" t="s">
        <v>66</v>
      </c>
      <c r="F45" s="47">
        <f t="shared" si="5"/>
        <v>0.1</v>
      </c>
      <c r="G45" s="78">
        <v>1</v>
      </c>
      <c r="H45" s="49">
        <f t="shared" si="6"/>
        <v>6.2500000000000003E-3</v>
      </c>
      <c r="I45" s="50"/>
      <c r="J45" s="50"/>
    </row>
    <row r="46" spans="1:10" ht="27.75" customHeight="1">
      <c r="A46" s="143"/>
      <c r="B46" s="146"/>
      <c r="C46" s="147"/>
      <c r="D46" s="146"/>
      <c r="E46" s="38" t="s">
        <v>67</v>
      </c>
      <c r="F46" s="47">
        <f t="shared" si="5"/>
        <v>0.1</v>
      </c>
      <c r="G46" s="78">
        <v>1</v>
      </c>
      <c r="H46" s="49">
        <f t="shared" si="6"/>
        <v>6.2500000000000003E-3</v>
      </c>
      <c r="I46" s="50"/>
      <c r="J46" s="50"/>
    </row>
    <row r="47" spans="1:10" s="24" customFormat="1" ht="24.95" customHeight="1">
      <c r="A47" s="143"/>
      <c r="B47" s="146"/>
      <c r="C47" s="147"/>
      <c r="D47" s="146"/>
      <c r="E47" s="41" t="s">
        <v>4</v>
      </c>
      <c r="F47" s="42">
        <f>SUM(F37:F46)</f>
        <v>0.99999999999999989</v>
      </c>
      <c r="G47" s="43">
        <f>AVERAGE(G37:G46)</f>
        <v>1</v>
      </c>
      <c r="H47" s="44">
        <f>SUM(H37:H46)</f>
        <v>6.2499999999999993E-2</v>
      </c>
      <c r="I47" s="45"/>
      <c r="J47" s="45"/>
    </row>
    <row r="48" spans="1:10" s="22" customFormat="1" ht="24.95" customHeight="1">
      <c r="A48" s="132" t="s">
        <v>168</v>
      </c>
      <c r="B48" s="131"/>
      <c r="C48" s="131"/>
      <c r="D48" s="131"/>
      <c r="E48" s="131"/>
      <c r="F48" s="87">
        <v>0.25</v>
      </c>
      <c r="G48" s="43">
        <f>AVERAGE(G14,G25,G36,G47)</f>
        <v>1</v>
      </c>
      <c r="H48" s="52">
        <f>SUM(H14,H25,H36,H47)</f>
        <v>0.24999999999999997</v>
      </c>
      <c r="I48" s="53"/>
      <c r="J48" s="53"/>
    </row>
    <row r="49" spans="1:10" ht="24.95" customHeight="1">
      <c r="A49" s="149" t="s">
        <v>22</v>
      </c>
      <c r="B49" s="152">
        <v>0.25</v>
      </c>
      <c r="C49" s="148" t="s">
        <v>30</v>
      </c>
      <c r="D49" s="140">
        <f>100%/3</f>
        <v>0.33333333333333331</v>
      </c>
      <c r="E49" s="81" t="s">
        <v>31</v>
      </c>
      <c r="F49" s="47">
        <f>1/10</f>
        <v>0.1</v>
      </c>
      <c r="G49" s="78">
        <v>1</v>
      </c>
      <c r="H49" s="49">
        <f>$B$49*$D$49*F49*G49</f>
        <v>8.3333333333333332E-3</v>
      </c>
      <c r="I49" s="50"/>
      <c r="J49" s="50"/>
    </row>
    <row r="50" spans="1:10" ht="24.95" customHeight="1">
      <c r="A50" s="150"/>
      <c r="B50" s="153"/>
      <c r="C50" s="135"/>
      <c r="D50" s="141"/>
      <c r="E50" s="82" t="s">
        <v>150</v>
      </c>
      <c r="F50" s="47">
        <f t="shared" ref="F50:F58" si="7">1/10</f>
        <v>0.1</v>
      </c>
      <c r="G50" s="78">
        <v>1</v>
      </c>
      <c r="H50" s="49">
        <f t="shared" ref="H50:H58" si="8">$B$49*$D$49*F50*G50</f>
        <v>8.3333333333333332E-3</v>
      </c>
      <c r="I50" s="50"/>
      <c r="J50" s="50"/>
    </row>
    <row r="51" spans="1:10" ht="24.95" customHeight="1">
      <c r="A51" s="150"/>
      <c r="B51" s="153"/>
      <c r="C51" s="135"/>
      <c r="D51" s="141"/>
      <c r="E51" s="81" t="s">
        <v>177</v>
      </c>
      <c r="F51" s="47">
        <f t="shared" si="7"/>
        <v>0.1</v>
      </c>
      <c r="G51" s="78">
        <v>1</v>
      </c>
      <c r="H51" s="49">
        <f t="shared" si="8"/>
        <v>8.3333333333333332E-3</v>
      </c>
      <c r="I51" s="50"/>
      <c r="J51" s="50"/>
    </row>
    <row r="52" spans="1:10" ht="24.95" customHeight="1">
      <c r="A52" s="150"/>
      <c r="B52" s="153"/>
      <c r="C52" s="135"/>
      <c r="D52" s="141"/>
      <c r="E52" s="81" t="s">
        <v>175</v>
      </c>
      <c r="F52" s="47">
        <f t="shared" si="7"/>
        <v>0.1</v>
      </c>
      <c r="G52" s="78">
        <v>1</v>
      </c>
      <c r="H52" s="49">
        <f t="shared" si="8"/>
        <v>8.3333333333333332E-3</v>
      </c>
      <c r="I52" s="54"/>
      <c r="J52" s="50"/>
    </row>
    <row r="53" spans="1:10" ht="24.95" customHeight="1">
      <c r="A53" s="150"/>
      <c r="B53" s="153"/>
      <c r="C53" s="135"/>
      <c r="D53" s="141"/>
      <c r="E53" s="81" t="s">
        <v>68</v>
      </c>
      <c r="F53" s="47">
        <f t="shared" si="7"/>
        <v>0.1</v>
      </c>
      <c r="G53" s="78">
        <v>1</v>
      </c>
      <c r="H53" s="49">
        <f t="shared" si="8"/>
        <v>8.3333333333333332E-3</v>
      </c>
      <c r="I53" s="54"/>
      <c r="J53" s="50"/>
    </row>
    <row r="54" spans="1:10" ht="24.95" customHeight="1">
      <c r="A54" s="150"/>
      <c r="B54" s="153"/>
      <c r="C54" s="135"/>
      <c r="D54" s="141"/>
      <c r="E54" s="81" t="s">
        <v>69</v>
      </c>
      <c r="F54" s="47">
        <f t="shared" si="7"/>
        <v>0.1</v>
      </c>
      <c r="G54" s="78">
        <v>1</v>
      </c>
      <c r="H54" s="49">
        <f t="shared" si="8"/>
        <v>8.3333333333333332E-3</v>
      </c>
      <c r="I54" s="54"/>
      <c r="J54" s="50"/>
    </row>
    <row r="55" spans="1:10" ht="24.95" customHeight="1">
      <c r="A55" s="150"/>
      <c r="B55" s="153"/>
      <c r="C55" s="135"/>
      <c r="D55" s="141"/>
      <c r="E55" s="81" t="s">
        <v>70</v>
      </c>
      <c r="F55" s="47">
        <f t="shared" si="7"/>
        <v>0.1</v>
      </c>
      <c r="G55" s="78">
        <v>1</v>
      </c>
      <c r="H55" s="49">
        <f t="shared" si="8"/>
        <v>8.3333333333333332E-3</v>
      </c>
      <c r="I55" s="54"/>
      <c r="J55" s="50"/>
    </row>
    <row r="56" spans="1:10" ht="38.25" customHeight="1">
      <c r="A56" s="150"/>
      <c r="B56" s="153"/>
      <c r="C56" s="135"/>
      <c r="D56" s="141"/>
      <c r="E56" s="81" t="s">
        <v>151</v>
      </c>
      <c r="F56" s="47">
        <f t="shared" si="7"/>
        <v>0.1</v>
      </c>
      <c r="G56" s="78">
        <v>1</v>
      </c>
      <c r="H56" s="49">
        <f t="shared" si="8"/>
        <v>8.3333333333333332E-3</v>
      </c>
      <c r="I56" s="54"/>
      <c r="J56" s="50"/>
    </row>
    <row r="57" spans="1:10" ht="24.95" customHeight="1">
      <c r="A57" s="150"/>
      <c r="B57" s="153"/>
      <c r="C57" s="135"/>
      <c r="D57" s="141"/>
      <c r="E57" s="81" t="s">
        <v>176</v>
      </c>
      <c r="F57" s="47">
        <f t="shared" si="7"/>
        <v>0.1</v>
      </c>
      <c r="G57" s="78">
        <v>1</v>
      </c>
      <c r="H57" s="49">
        <f t="shared" si="8"/>
        <v>8.3333333333333332E-3</v>
      </c>
      <c r="I57" s="54"/>
      <c r="J57" s="50"/>
    </row>
    <row r="58" spans="1:10" ht="24.95" customHeight="1">
      <c r="A58" s="150"/>
      <c r="B58" s="153"/>
      <c r="C58" s="135"/>
      <c r="D58" s="141"/>
      <c r="E58" s="81" t="s">
        <v>71</v>
      </c>
      <c r="F58" s="47">
        <f t="shared" si="7"/>
        <v>0.1</v>
      </c>
      <c r="G58" s="78">
        <v>1</v>
      </c>
      <c r="H58" s="49">
        <f t="shared" si="8"/>
        <v>8.3333333333333332E-3</v>
      </c>
      <c r="I58" s="54"/>
      <c r="J58" s="50"/>
    </row>
    <row r="59" spans="1:10" s="24" customFormat="1" ht="24.95" customHeight="1">
      <c r="A59" s="150"/>
      <c r="B59" s="153"/>
      <c r="C59" s="136"/>
      <c r="D59" s="142"/>
      <c r="E59" s="41" t="s">
        <v>4</v>
      </c>
      <c r="F59" s="42">
        <f>SUM(F49:F58)</f>
        <v>0.99999999999999989</v>
      </c>
      <c r="G59" s="43">
        <f>AVERAGE(G49:G58)</f>
        <v>1</v>
      </c>
      <c r="H59" s="44">
        <f>SUM(H49:H58)</f>
        <v>8.3333333333333329E-2</v>
      </c>
      <c r="I59" s="45"/>
      <c r="J59" s="45"/>
    </row>
    <row r="60" spans="1:10" ht="24.95" customHeight="1">
      <c r="A60" s="150"/>
      <c r="B60" s="153"/>
      <c r="C60" s="148" t="s">
        <v>15</v>
      </c>
      <c r="D60" s="140">
        <f>100%/3</f>
        <v>0.33333333333333331</v>
      </c>
      <c r="E60" s="38" t="s">
        <v>72</v>
      </c>
      <c r="F60" s="47">
        <f>1/10</f>
        <v>0.1</v>
      </c>
      <c r="G60" s="78">
        <v>1</v>
      </c>
      <c r="H60" s="49">
        <f>$B$49*$D$60*F60*G60</f>
        <v>8.3333333333333332E-3</v>
      </c>
      <c r="I60" s="50"/>
      <c r="J60" s="50"/>
    </row>
    <row r="61" spans="1:10" ht="24.95" customHeight="1">
      <c r="A61" s="150"/>
      <c r="B61" s="153"/>
      <c r="C61" s="135"/>
      <c r="D61" s="141"/>
      <c r="E61" s="38" t="s">
        <v>178</v>
      </c>
      <c r="F61" s="47">
        <f t="shared" ref="F61:F69" si="9">1/10</f>
        <v>0.1</v>
      </c>
      <c r="G61" s="78">
        <v>1</v>
      </c>
      <c r="H61" s="49">
        <f t="shared" ref="H61:H69" si="10">$B$49*$D$60*F61*G61</f>
        <v>8.3333333333333332E-3</v>
      </c>
      <c r="I61" s="50"/>
      <c r="J61" s="50"/>
    </row>
    <row r="62" spans="1:10" ht="24.95" customHeight="1">
      <c r="A62" s="150"/>
      <c r="B62" s="153"/>
      <c r="C62" s="135"/>
      <c r="D62" s="141"/>
      <c r="E62" s="38" t="s">
        <v>73</v>
      </c>
      <c r="F62" s="47">
        <f t="shared" si="9"/>
        <v>0.1</v>
      </c>
      <c r="G62" s="78">
        <v>1</v>
      </c>
      <c r="H62" s="49">
        <f t="shared" si="10"/>
        <v>8.3333333333333332E-3</v>
      </c>
      <c r="I62" s="50"/>
      <c r="J62" s="50"/>
    </row>
    <row r="63" spans="1:10" ht="24.95" customHeight="1">
      <c r="A63" s="150"/>
      <c r="B63" s="153"/>
      <c r="C63" s="135"/>
      <c r="D63" s="141"/>
      <c r="E63" s="38" t="s">
        <v>32</v>
      </c>
      <c r="F63" s="47">
        <f t="shared" si="9"/>
        <v>0.1</v>
      </c>
      <c r="G63" s="78">
        <v>1</v>
      </c>
      <c r="H63" s="49">
        <f t="shared" si="10"/>
        <v>8.3333333333333332E-3</v>
      </c>
      <c r="I63" s="50"/>
      <c r="J63" s="50"/>
    </row>
    <row r="64" spans="1:10" ht="24.95" customHeight="1">
      <c r="A64" s="150"/>
      <c r="B64" s="153"/>
      <c r="C64" s="135"/>
      <c r="D64" s="141"/>
      <c r="E64" s="46" t="s">
        <v>17</v>
      </c>
      <c r="F64" s="47">
        <f t="shared" si="9"/>
        <v>0.1</v>
      </c>
      <c r="G64" s="78">
        <v>1</v>
      </c>
      <c r="H64" s="49">
        <f t="shared" si="10"/>
        <v>8.3333333333333332E-3</v>
      </c>
      <c r="I64" s="50"/>
      <c r="J64" s="50"/>
    </row>
    <row r="65" spans="1:10" ht="24.95" customHeight="1">
      <c r="A65" s="150"/>
      <c r="B65" s="153"/>
      <c r="C65" s="135"/>
      <c r="D65" s="141"/>
      <c r="E65" s="46" t="s">
        <v>74</v>
      </c>
      <c r="F65" s="47">
        <f t="shared" si="9"/>
        <v>0.1</v>
      </c>
      <c r="G65" s="78">
        <v>1</v>
      </c>
      <c r="H65" s="49">
        <f t="shared" si="10"/>
        <v>8.3333333333333332E-3</v>
      </c>
      <c r="I65" s="50"/>
      <c r="J65" s="50"/>
    </row>
    <row r="66" spans="1:10" ht="24.95" customHeight="1">
      <c r="A66" s="150"/>
      <c r="B66" s="153"/>
      <c r="C66" s="135"/>
      <c r="D66" s="141"/>
      <c r="E66" s="46" t="s">
        <v>75</v>
      </c>
      <c r="F66" s="47">
        <f t="shared" si="9"/>
        <v>0.1</v>
      </c>
      <c r="G66" s="78">
        <v>1</v>
      </c>
      <c r="H66" s="49">
        <f t="shared" si="10"/>
        <v>8.3333333333333332E-3</v>
      </c>
      <c r="I66" s="50"/>
      <c r="J66" s="50"/>
    </row>
    <row r="67" spans="1:10" ht="24.95" customHeight="1">
      <c r="A67" s="150"/>
      <c r="B67" s="153"/>
      <c r="C67" s="135"/>
      <c r="D67" s="141"/>
      <c r="E67" s="46" t="s">
        <v>76</v>
      </c>
      <c r="F67" s="47">
        <f t="shared" si="9"/>
        <v>0.1</v>
      </c>
      <c r="G67" s="78">
        <v>1</v>
      </c>
      <c r="H67" s="49">
        <f t="shared" si="10"/>
        <v>8.3333333333333332E-3</v>
      </c>
      <c r="I67" s="50"/>
      <c r="J67" s="50"/>
    </row>
    <row r="68" spans="1:10" ht="24.95" customHeight="1">
      <c r="A68" s="150"/>
      <c r="B68" s="153"/>
      <c r="C68" s="135"/>
      <c r="D68" s="141"/>
      <c r="E68" s="46" t="s">
        <v>179</v>
      </c>
      <c r="F68" s="47">
        <f t="shared" si="9"/>
        <v>0.1</v>
      </c>
      <c r="G68" s="78">
        <v>1</v>
      </c>
      <c r="H68" s="49">
        <f t="shared" si="10"/>
        <v>8.3333333333333332E-3</v>
      </c>
      <c r="I68" s="50"/>
      <c r="J68" s="50"/>
    </row>
    <row r="69" spans="1:10" ht="24.95" customHeight="1">
      <c r="A69" s="150"/>
      <c r="B69" s="153"/>
      <c r="C69" s="135"/>
      <c r="D69" s="141"/>
      <c r="E69" s="46" t="s">
        <v>183</v>
      </c>
      <c r="F69" s="47">
        <f t="shared" si="9"/>
        <v>0.1</v>
      </c>
      <c r="G69" s="78">
        <v>1</v>
      </c>
      <c r="H69" s="49">
        <f t="shared" si="10"/>
        <v>8.3333333333333332E-3</v>
      </c>
      <c r="I69" s="50"/>
      <c r="J69" s="50"/>
    </row>
    <row r="70" spans="1:10" s="24" customFormat="1" ht="24.75" customHeight="1">
      <c r="A70" s="150"/>
      <c r="B70" s="153"/>
      <c r="C70" s="136"/>
      <c r="D70" s="142"/>
      <c r="E70" s="41" t="s">
        <v>4</v>
      </c>
      <c r="F70" s="42">
        <f>SUM(F60:F69)</f>
        <v>0.99999999999999989</v>
      </c>
      <c r="G70" s="43">
        <f>AVERAGE(G60:G69)</f>
        <v>1</v>
      </c>
      <c r="H70" s="44">
        <f>SUM(H60:H69)</f>
        <v>8.3333333333333329E-2</v>
      </c>
      <c r="I70" s="45"/>
      <c r="J70" s="45"/>
    </row>
    <row r="71" spans="1:10" ht="24.95" customHeight="1">
      <c r="A71" s="150"/>
      <c r="B71" s="153"/>
      <c r="C71" s="148" t="s">
        <v>162</v>
      </c>
      <c r="D71" s="140">
        <f>100%/3</f>
        <v>0.33333333333333331</v>
      </c>
      <c r="E71" s="38" t="s">
        <v>77</v>
      </c>
      <c r="F71" s="47">
        <f>1/10</f>
        <v>0.1</v>
      </c>
      <c r="G71" s="78">
        <v>1</v>
      </c>
      <c r="H71" s="49">
        <f>G71*F71*$D$71*$B$49</f>
        <v>8.3333333333333332E-3</v>
      </c>
      <c r="I71" s="50"/>
      <c r="J71" s="50"/>
    </row>
    <row r="72" spans="1:10" ht="24.95" customHeight="1">
      <c r="A72" s="150"/>
      <c r="B72" s="153"/>
      <c r="C72" s="135"/>
      <c r="D72" s="141"/>
      <c r="E72" s="38" t="s">
        <v>78</v>
      </c>
      <c r="F72" s="47">
        <f t="shared" ref="F72:F80" si="11">1/10</f>
        <v>0.1</v>
      </c>
      <c r="G72" s="78">
        <v>1</v>
      </c>
      <c r="H72" s="49">
        <f t="shared" ref="H72:H80" si="12">G72*F72*$D$71*$B$49</f>
        <v>8.3333333333333332E-3</v>
      </c>
      <c r="I72" s="50"/>
      <c r="J72" s="50"/>
    </row>
    <row r="73" spans="1:10" ht="24.95" customHeight="1">
      <c r="A73" s="150"/>
      <c r="B73" s="153"/>
      <c r="C73" s="135"/>
      <c r="D73" s="141"/>
      <c r="E73" s="38" t="s">
        <v>79</v>
      </c>
      <c r="F73" s="47">
        <f t="shared" si="11"/>
        <v>0.1</v>
      </c>
      <c r="G73" s="78">
        <v>1</v>
      </c>
      <c r="H73" s="49">
        <f t="shared" si="12"/>
        <v>8.3333333333333332E-3</v>
      </c>
      <c r="I73" s="50"/>
      <c r="J73" s="50"/>
    </row>
    <row r="74" spans="1:10" ht="24.95" customHeight="1">
      <c r="A74" s="150"/>
      <c r="B74" s="153"/>
      <c r="C74" s="135"/>
      <c r="D74" s="141"/>
      <c r="E74" s="38" t="s">
        <v>80</v>
      </c>
      <c r="F74" s="47">
        <f t="shared" si="11"/>
        <v>0.1</v>
      </c>
      <c r="G74" s="78">
        <v>1</v>
      </c>
      <c r="H74" s="49">
        <f t="shared" si="12"/>
        <v>8.3333333333333332E-3</v>
      </c>
      <c r="I74" s="50"/>
      <c r="J74" s="50"/>
    </row>
    <row r="75" spans="1:10" ht="24.95" customHeight="1">
      <c r="A75" s="150"/>
      <c r="B75" s="153"/>
      <c r="C75" s="135"/>
      <c r="D75" s="141"/>
      <c r="E75" s="38" t="s">
        <v>81</v>
      </c>
      <c r="F75" s="47">
        <f t="shared" si="11"/>
        <v>0.1</v>
      </c>
      <c r="G75" s="78">
        <v>1</v>
      </c>
      <c r="H75" s="49">
        <f t="shared" si="12"/>
        <v>8.3333333333333332E-3</v>
      </c>
      <c r="I75" s="50"/>
      <c r="J75" s="50"/>
    </row>
    <row r="76" spans="1:10" ht="24.95" customHeight="1">
      <c r="A76" s="150"/>
      <c r="B76" s="153"/>
      <c r="C76" s="135"/>
      <c r="D76" s="141"/>
      <c r="E76" s="38" t="s">
        <v>82</v>
      </c>
      <c r="F76" s="47">
        <f t="shared" si="11"/>
        <v>0.1</v>
      </c>
      <c r="G76" s="78">
        <v>1</v>
      </c>
      <c r="H76" s="49">
        <f t="shared" si="12"/>
        <v>8.3333333333333332E-3</v>
      </c>
      <c r="I76" s="50"/>
      <c r="J76" s="50"/>
    </row>
    <row r="77" spans="1:10" ht="24.95" customHeight="1">
      <c r="A77" s="150"/>
      <c r="B77" s="153"/>
      <c r="C77" s="135"/>
      <c r="D77" s="141"/>
      <c r="E77" s="38" t="s">
        <v>83</v>
      </c>
      <c r="F77" s="47">
        <f t="shared" si="11"/>
        <v>0.1</v>
      </c>
      <c r="G77" s="78">
        <v>1</v>
      </c>
      <c r="H77" s="49">
        <f t="shared" si="12"/>
        <v>8.3333333333333332E-3</v>
      </c>
      <c r="I77" s="50"/>
      <c r="J77" s="50"/>
    </row>
    <row r="78" spans="1:10" ht="24.95" customHeight="1">
      <c r="A78" s="150"/>
      <c r="B78" s="153"/>
      <c r="C78" s="135"/>
      <c r="D78" s="141"/>
      <c r="E78" s="38" t="s">
        <v>84</v>
      </c>
      <c r="F78" s="47">
        <f t="shared" si="11"/>
        <v>0.1</v>
      </c>
      <c r="G78" s="78">
        <v>1</v>
      </c>
      <c r="H78" s="49">
        <f t="shared" si="12"/>
        <v>8.3333333333333332E-3</v>
      </c>
      <c r="I78" s="50"/>
      <c r="J78" s="50"/>
    </row>
    <row r="79" spans="1:10" ht="24.95" customHeight="1">
      <c r="A79" s="150"/>
      <c r="B79" s="153"/>
      <c r="C79" s="135"/>
      <c r="D79" s="141"/>
      <c r="E79" s="38" t="s">
        <v>85</v>
      </c>
      <c r="F79" s="47">
        <f t="shared" si="11"/>
        <v>0.1</v>
      </c>
      <c r="G79" s="78">
        <v>1</v>
      </c>
      <c r="H79" s="49">
        <f t="shared" si="12"/>
        <v>8.3333333333333332E-3</v>
      </c>
      <c r="I79" s="50"/>
      <c r="J79" s="50"/>
    </row>
    <row r="80" spans="1:10" ht="24.95" customHeight="1">
      <c r="A80" s="150"/>
      <c r="B80" s="153"/>
      <c r="C80" s="135"/>
      <c r="D80" s="141"/>
      <c r="E80" s="46" t="s">
        <v>86</v>
      </c>
      <c r="F80" s="47">
        <f t="shared" si="11"/>
        <v>0.1</v>
      </c>
      <c r="G80" s="78">
        <v>1</v>
      </c>
      <c r="H80" s="49">
        <f t="shared" si="12"/>
        <v>8.3333333333333332E-3</v>
      </c>
      <c r="I80" s="50"/>
      <c r="J80" s="50"/>
    </row>
    <row r="81" spans="1:10" s="24" customFormat="1" ht="24.75" customHeight="1">
      <c r="A81" s="151"/>
      <c r="B81" s="154"/>
      <c r="C81" s="136"/>
      <c r="D81" s="142"/>
      <c r="E81" s="41" t="s">
        <v>4</v>
      </c>
      <c r="F81" s="42">
        <f>SUM(F71:F80)</f>
        <v>0.99999999999999989</v>
      </c>
      <c r="G81" s="43">
        <f>AVERAGE(G71:G80)</f>
        <v>1</v>
      </c>
      <c r="H81" s="44">
        <f>SUM(H71:H80)</f>
        <v>8.3333333333333329E-2</v>
      </c>
      <c r="I81" s="45"/>
      <c r="J81" s="45"/>
    </row>
    <row r="82" spans="1:10" s="22" customFormat="1" ht="24.95" customHeight="1">
      <c r="A82" s="132" t="s">
        <v>169</v>
      </c>
      <c r="B82" s="131"/>
      <c r="C82" s="131"/>
      <c r="D82" s="131"/>
      <c r="E82" s="131"/>
      <c r="F82" s="87">
        <v>0.25</v>
      </c>
      <c r="G82" s="43">
        <f>AVERAGE(G59,G70,G81)</f>
        <v>1</v>
      </c>
      <c r="H82" s="52">
        <f>SUM(H59,H70,H81)</f>
        <v>0.25</v>
      </c>
      <c r="I82" s="53"/>
      <c r="J82" s="53"/>
    </row>
    <row r="83" spans="1:10" ht="27" customHeight="1">
      <c r="A83" s="143" t="s">
        <v>23</v>
      </c>
      <c r="B83" s="146">
        <v>0.25</v>
      </c>
      <c r="C83" s="147" t="s">
        <v>163</v>
      </c>
      <c r="D83" s="146">
        <f>100%/3</f>
        <v>0.33333333333333331</v>
      </c>
      <c r="E83" s="38" t="s">
        <v>87</v>
      </c>
      <c r="F83" s="47">
        <f>1/10</f>
        <v>0.1</v>
      </c>
      <c r="G83" s="78">
        <v>1</v>
      </c>
      <c r="H83" s="49">
        <f>$B$83*$D$83*F83*G83</f>
        <v>8.3333333333333332E-3</v>
      </c>
      <c r="I83" s="50"/>
      <c r="J83" s="50"/>
    </row>
    <row r="84" spans="1:10" ht="24.95" customHeight="1">
      <c r="A84" s="143"/>
      <c r="B84" s="146"/>
      <c r="C84" s="147"/>
      <c r="D84" s="146"/>
      <c r="E84" s="38" t="s">
        <v>88</v>
      </c>
      <c r="F84" s="47">
        <f t="shared" ref="F84:F92" si="13">1/10</f>
        <v>0.1</v>
      </c>
      <c r="G84" s="78">
        <v>1</v>
      </c>
      <c r="H84" s="49">
        <f t="shared" ref="H84:H92" si="14">$B$83*$D$83*F84*G84</f>
        <v>8.3333333333333332E-3</v>
      </c>
      <c r="I84" s="50"/>
      <c r="J84" s="50"/>
    </row>
    <row r="85" spans="1:10" ht="24.95" customHeight="1">
      <c r="A85" s="143"/>
      <c r="B85" s="146"/>
      <c r="C85" s="147"/>
      <c r="D85" s="146"/>
      <c r="E85" s="38" t="s">
        <v>89</v>
      </c>
      <c r="F85" s="47">
        <f t="shared" si="13"/>
        <v>0.1</v>
      </c>
      <c r="G85" s="78">
        <v>1</v>
      </c>
      <c r="H85" s="49">
        <f t="shared" si="14"/>
        <v>8.3333333333333332E-3</v>
      </c>
      <c r="I85" s="50"/>
      <c r="J85" s="50"/>
    </row>
    <row r="86" spans="1:10" ht="24.95" customHeight="1">
      <c r="A86" s="143"/>
      <c r="B86" s="146"/>
      <c r="C86" s="147"/>
      <c r="D86" s="146"/>
      <c r="E86" s="38" t="s">
        <v>90</v>
      </c>
      <c r="F86" s="47">
        <f t="shared" si="13"/>
        <v>0.1</v>
      </c>
      <c r="G86" s="78">
        <v>1</v>
      </c>
      <c r="H86" s="49">
        <f t="shared" si="14"/>
        <v>8.3333333333333332E-3</v>
      </c>
      <c r="I86" s="50"/>
      <c r="J86" s="50"/>
    </row>
    <row r="87" spans="1:10" ht="24.95" customHeight="1">
      <c r="A87" s="143"/>
      <c r="B87" s="146"/>
      <c r="C87" s="147"/>
      <c r="D87" s="146"/>
      <c r="E87" s="38" t="s">
        <v>91</v>
      </c>
      <c r="F87" s="47">
        <f t="shared" si="13"/>
        <v>0.1</v>
      </c>
      <c r="G87" s="78">
        <v>1</v>
      </c>
      <c r="H87" s="49">
        <f t="shared" si="14"/>
        <v>8.3333333333333332E-3</v>
      </c>
      <c r="I87" s="50"/>
      <c r="J87" s="50"/>
    </row>
    <row r="88" spans="1:10" ht="24.95" customHeight="1">
      <c r="A88" s="143"/>
      <c r="B88" s="146"/>
      <c r="C88" s="147"/>
      <c r="D88" s="146"/>
      <c r="E88" s="46" t="s">
        <v>92</v>
      </c>
      <c r="F88" s="47">
        <f t="shared" si="13"/>
        <v>0.1</v>
      </c>
      <c r="G88" s="78">
        <v>1</v>
      </c>
      <c r="H88" s="49">
        <f t="shared" si="14"/>
        <v>8.3333333333333332E-3</v>
      </c>
      <c r="I88" s="50"/>
      <c r="J88" s="50"/>
    </row>
    <row r="89" spans="1:10" ht="24.95" customHeight="1">
      <c r="A89" s="143"/>
      <c r="B89" s="146"/>
      <c r="C89" s="147"/>
      <c r="D89" s="146"/>
      <c r="E89" s="46" t="s">
        <v>93</v>
      </c>
      <c r="F89" s="47">
        <f t="shared" si="13"/>
        <v>0.1</v>
      </c>
      <c r="G89" s="78">
        <v>1</v>
      </c>
      <c r="H89" s="49">
        <f t="shared" si="14"/>
        <v>8.3333333333333332E-3</v>
      </c>
      <c r="I89" s="50"/>
      <c r="J89" s="50"/>
    </row>
    <row r="90" spans="1:10" ht="24.95" customHeight="1">
      <c r="A90" s="143"/>
      <c r="B90" s="146"/>
      <c r="C90" s="147"/>
      <c r="D90" s="146"/>
      <c r="E90" s="46" t="s">
        <v>94</v>
      </c>
      <c r="F90" s="47">
        <f t="shared" si="13"/>
        <v>0.1</v>
      </c>
      <c r="G90" s="78">
        <v>1</v>
      </c>
      <c r="H90" s="49">
        <f t="shared" si="14"/>
        <v>8.3333333333333332E-3</v>
      </c>
      <c r="I90" s="50"/>
      <c r="J90" s="50"/>
    </row>
    <row r="91" spans="1:10" ht="24.95" customHeight="1">
      <c r="A91" s="143"/>
      <c r="B91" s="146"/>
      <c r="C91" s="147"/>
      <c r="D91" s="146"/>
      <c r="E91" s="46" t="s">
        <v>95</v>
      </c>
      <c r="F91" s="47">
        <f t="shared" si="13"/>
        <v>0.1</v>
      </c>
      <c r="G91" s="78">
        <v>1</v>
      </c>
      <c r="H91" s="49">
        <f t="shared" si="14"/>
        <v>8.3333333333333332E-3</v>
      </c>
      <c r="I91" s="50"/>
      <c r="J91" s="50"/>
    </row>
    <row r="92" spans="1:10" ht="24.95" customHeight="1">
      <c r="A92" s="143"/>
      <c r="B92" s="146"/>
      <c r="C92" s="147"/>
      <c r="D92" s="146"/>
      <c r="E92" s="38" t="s">
        <v>96</v>
      </c>
      <c r="F92" s="47">
        <f t="shared" si="13"/>
        <v>0.1</v>
      </c>
      <c r="G92" s="78">
        <v>1</v>
      </c>
      <c r="H92" s="49">
        <f t="shared" si="14"/>
        <v>8.3333333333333332E-3</v>
      </c>
      <c r="I92" s="50"/>
      <c r="J92" s="50"/>
    </row>
    <row r="93" spans="1:10" s="24" customFormat="1" ht="24.95" customHeight="1">
      <c r="A93" s="143"/>
      <c r="B93" s="146"/>
      <c r="C93" s="147"/>
      <c r="D93" s="146"/>
      <c r="E93" s="41" t="s">
        <v>4</v>
      </c>
      <c r="F93" s="42">
        <f>SUM(F83:F92)</f>
        <v>0.99999999999999989</v>
      </c>
      <c r="G93" s="43">
        <f>AVERAGE(G83:G92)</f>
        <v>1</v>
      </c>
      <c r="H93" s="44">
        <f>SUM(H83:H92)</f>
        <v>8.3333333333333329E-2</v>
      </c>
      <c r="I93" s="45"/>
      <c r="J93" s="45"/>
    </row>
    <row r="94" spans="1:10" s="24" customFormat="1" ht="27.75" customHeight="1">
      <c r="A94" s="143"/>
      <c r="B94" s="146"/>
      <c r="C94" s="148" t="s">
        <v>164</v>
      </c>
      <c r="D94" s="140">
        <f>100%/3</f>
        <v>0.33333333333333331</v>
      </c>
      <c r="E94" s="83" t="s">
        <v>97</v>
      </c>
      <c r="F94" s="47">
        <f>1/10</f>
        <v>0.1</v>
      </c>
      <c r="G94" s="78">
        <v>1</v>
      </c>
      <c r="H94" s="49">
        <f>G94*F94*$D$94*$B$83</f>
        <v>8.3333333333333332E-3</v>
      </c>
      <c r="I94" s="50"/>
      <c r="J94" s="50"/>
    </row>
    <row r="95" spans="1:10" s="24" customFormat="1" ht="39.75" customHeight="1">
      <c r="A95" s="143"/>
      <c r="B95" s="146"/>
      <c r="C95" s="135"/>
      <c r="D95" s="141"/>
      <c r="E95" s="83" t="s">
        <v>98</v>
      </c>
      <c r="F95" s="47">
        <f t="shared" ref="F95:F103" si="15">1/10</f>
        <v>0.1</v>
      </c>
      <c r="G95" s="78">
        <v>1</v>
      </c>
      <c r="H95" s="49">
        <f t="shared" ref="H95:H103" si="16">G95*F95*$D$94*$B$83</f>
        <v>8.3333333333333332E-3</v>
      </c>
      <c r="I95" s="50"/>
      <c r="J95" s="50"/>
    </row>
    <row r="96" spans="1:10" s="24" customFormat="1" ht="39.75" customHeight="1">
      <c r="A96" s="143"/>
      <c r="B96" s="146"/>
      <c r="C96" s="135"/>
      <c r="D96" s="141"/>
      <c r="E96" s="50" t="s">
        <v>99</v>
      </c>
      <c r="F96" s="47">
        <f t="shared" si="15"/>
        <v>0.1</v>
      </c>
      <c r="G96" s="78">
        <v>1</v>
      </c>
      <c r="H96" s="49">
        <f t="shared" si="16"/>
        <v>8.3333333333333332E-3</v>
      </c>
      <c r="I96" s="50"/>
      <c r="J96" s="50"/>
    </row>
    <row r="97" spans="1:10" s="24" customFormat="1" ht="24.95" customHeight="1">
      <c r="A97" s="143"/>
      <c r="B97" s="146"/>
      <c r="C97" s="135"/>
      <c r="D97" s="141"/>
      <c r="E97" s="157" t="s">
        <v>184</v>
      </c>
      <c r="F97" s="47">
        <f t="shared" si="15"/>
        <v>0.1</v>
      </c>
      <c r="G97" s="78">
        <v>1</v>
      </c>
      <c r="H97" s="49">
        <f t="shared" si="16"/>
        <v>8.3333333333333332E-3</v>
      </c>
      <c r="I97" s="50"/>
      <c r="J97" s="50"/>
    </row>
    <row r="98" spans="1:10" s="24" customFormat="1" ht="24.95" customHeight="1">
      <c r="A98" s="143"/>
      <c r="B98" s="146"/>
      <c r="C98" s="135"/>
      <c r="D98" s="141"/>
      <c r="E98" s="157" t="s">
        <v>100</v>
      </c>
      <c r="F98" s="47">
        <f t="shared" si="15"/>
        <v>0.1</v>
      </c>
      <c r="G98" s="78">
        <v>1</v>
      </c>
      <c r="H98" s="49">
        <f t="shared" si="16"/>
        <v>8.3333333333333332E-3</v>
      </c>
      <c r="I98" s="50"/>
      <c r="J98" s="50"/>
    </row>
    <row r="99" spans="1:10" s="24" customFormat="1" ht="39.75" customHeight="1">
      <c r="A99" s="143"/>
      <c r="B99" s="146"/>
      <c r="C99" s="135"/>
      <c r="D99" s="141"/>
      <c r="E99" s="157" t="s">
        <v>180</v>
      </c>
      <c r="F99" s="47">
        <f t="shared" si="15"/>
        <v>0.1</v>
      </c>
      <c r="G99" s="78">
        <v>1</v>
      </c>
      <c r="H99" s="49">
        <f t="shared" si="16"/>
        <v>8.3333333333333332E-3</v>
      </c>
      <c r="I99" s="50"/>
      <c r="J99" s="50"/>
    </row>
    <row r="100" spans="1:10" s="24" customFormat="1" ht="26.25" customHeight="1">
      <c r="A100" s="143"/>
      <c r="B100" s="146"/>
      <c r="C100" s="135"/>
      <c r="D100" s="141"/>
      <c r="E100" s="50" t="s">
        <v>101</v>
      </c>
      <c r="F100" s="47">
        <f t="shared" si="15"/>
        <v>0.1</v>
      </c>
      <c r="G100" s="78">
        <v>1</v>
      </c>
      <c r="H100" s="49">
        <f t="shared" si="16"/>
        <v>8.3333333333333332E-3</v>
      </c>
      <c r="I100" s="50"/>
      <c r="J100" s="50"/>
    </row>
    <row r="101" spans="1:10" s="24" customFormat="1" ht="24.95" customHeight="1">
      <c r="A101" s="143"/>
      <c r="B101" s="146"/>
      <c r="C101" s="135"/>
      <c r="D101" s="141"/>
      <c r="E101" s="50" t="s">
        <v>18</v>
      </c>
      <c r="F101" s="47">
        <f t="shared" si="15"/>
        <v>0.1</v>
      </c>
      <c r="G101" s="78">
        <v>1</v>
      </c>
      <c r="H101" s="49">
        <f t="shared" si="16"/>
        <v>8.3333333333333332E-3</v>
      </c>
      <c r="I101" s="50"/>
      <c r="J101" s="50"/>
    </row>
    <row r="102" spans="1:10" s="24" customFormat="1" ht="47.25" customHeight="1">
      <c r="A102" s="143"/>
      <c r="B102" s="146"/>
      <c r="C102" s="135"/>
      <c r="D102" s="141"/>
      <c r="E102" s="50" t="s">
        <v>102</v>
      </c>
      <c r="F102" s="47">
        <f t="shared" si="15"/>
        <v>0.1</v>
      </c>
      <c r="G102" s="78">
        <v>1</v>
      </c>
      <c r="H102" s="49">
        <f t="shared" si="16"/>
        <v>8.3333333333333332E-3</v>
      </c>
      <c r="I102" s="50"/>
      <c r="J102" s="50"/>
    </row>
    <row r="103" spans="1:10" s="24" customFormat="1" ht="44.25" customHeight="1">
      <c r="A103" s="143"/>
      <c r="B103" s="146"/>
      <c r="C103" s="135"/>
      <c r="D103" s="141"/>
      <c r="E103" s="50" t="s">
        <v>103</v>
      </c>
      <c r="F103" s="47">
        <f t="shared" si="15"/>
        <v>0.1</v>
      </c>
      <c r="G103" s="78">
        <v>1</v>
      </c>
      <c r="H103" s="49">
        <f t="shared" si="16"/>
        <v>8.3333333333333332E-3</v>
      </c>
      <c r="I103" s="50"/>
      <c r="J103" s="50"/>
    </row>
    <row r="104" spans="1:10" s="24" customFormat="1" ht="24.95" customHeight="1">
      <c r="A104" s="143"/>
      <c r="B104" s="146"/>
      <c r="C104" s="136"/>
      <c r="D104" s="142"/>
      <c r="E104" s="41" t="s">
        <v>4</v>
      </c>
      <c r="F104" s="55">
        <f>SUM(F94:F103)</f>
        <v>0.99999999999999989</v>
      </c>
      <c r="G104" s="43">
        <f>AVERAGE(G94:G103)</f>
        <v>1</v>
      </c>
      <c r="H104" s="44">
        <f>SUM(H94:H103)</f>
        <v>8.3333333333333329E-2</v>
      </c>
      <c r="I104" s="45"/>
      <c r="J104" s="45"/>
    </row>
    <row r="105" spans="1:10" ht="24.95" customHeight="1">
      <c r="A105" s="143"/>
      <c r="B105" s="146"/>
      <c r="C105" s="147" t="s">
        <v>19</v>
      </c>
      <c r="D105" s="140">
        <f>100%/3</f>
        <v>0.33333333333333331</v>
      </c>
      <c r="E105" s="38" t="s">
        <v>104</v>
      </c>
      <c r="F105" s="47">
        <f>1/10</f>
        <v>0.1</v>
      </c>
      <c r="G105" s="78">
        <v>1</v>
      </c>
      <c r="H105" s="49">
        <f>$B$83*$D$105*F105*G105</f>
        <v>8.3333333333333332E-3</v>
      </c>
      <c r="I105" s="50"/>
      <c r="J105" s="50"/>
    </row>
    <row r="106" spans="1:10" ht="24.95" customHeight="1">
      <c r="A106" s="143"/>
      <c r="B106" s="146"/>
      <c r="C106" s="147"/>
      <c r="D106" s="141"/>
      <c r="E106" s="38" t="s">
        <v>105</v>
      </c>
      <c r="F106" s="47">
        <f t="shared" ref="F106:F114" si="17">1/10</f>
        <v>0.1</v>
      </c>
      <c r="G106" s="78">
        <v>1</v>
      </c>
      <c r="H106" s="49">
        <f t="shared" ref="H106:H114" si="18">$B$83*$D$105*F106*G106</f>
        <v>8.3333333333333332E-3</v>
      </c>
      <c r="I106" s="50"/>
      <c r="J106" s="50"/>
    </row>
    <row r="107" spans="1:10" ht="24.95" customHeight="1">
      <c r="A107" s="143"/>
      <c r="B107" s="146"/>
      <c r="C107" s="147"/>
      <c r="D107" s="141"/>
      <c r="E107" s="38" t="s">
        <v>106</v>
      </c>
      <c r="F107" s="47">
        <f t="shared" si="17"/>
        <v>0.1</v>
      </c>
      <c r="G107" s="78">
        <v>1</v>
      </c>
      <c r="H107" s="49">
        <f t="shared" si="18"/>
        <v>8.3333333333333332E-3</v>
      </c>
      <c r="I107" s="50"/>
      <c r="J107" s="50"/>
    </row>
    <row r="108" spans="1:10" ht="24.95" customHeight="1">
      <c r="A108" s="143"/>
      <c r="B108" s="146"/>
      <c r="C108" s="147"/>
      <c r="D108" s="141"/>
      <c r="E108" s="38" t="s">
        <v>107</v>
      </c>
      <c r="F108" s="47">
        <f t="shared" si="17"/>
        <v>0.1</v>
      </c>
      <c r="G108" s="78">
        <v>1</v>
      </c>
      <c r="H108" s="49">
        <f t="shared" si="18"/>
        <v>8.3333333333333332E-3</v>
      </c>
      <c r="I108" s="50"/>
      <c r="J108" s="50"/>
    </row>
    <row r="109" spans="1:10" ht="24.95" customHeight="1">
      <c r="A109" s="143"/>
      <c r="B109" s="146"/>
      <c r="C109" s="147"/>
      <c r="D109" s="141"/>
      <c r="E109" s="38" t="s">
        <v>108</v>
      </c>
      <c r="F109" s="47">
        <f t="shared" si="17"/>
        <v>0.1</v>
      </c>
      <c r="G109" s="78">
        <v>1</v>
      </c>
      <c r="H109" s="49">
        <f t="shared" si="18"/>
        <v>8.3333333333333332E-3</v>
      </c>
      <c r="I109" s="50"/>
      <c r="J109" s="50"/>
    </row>
    <row r="110" spans="1:10" ht="24.95" customHeight="1">
      <c r="A110" s="143"/>
      <c r="B110" s="146"/>
      <c r="C110" s="147"/>
      <c r="D110" s="141"/>
      <c r="E110" s="38" t="s">
        <v>109</v>
      </c>
      <c r="F110" s="47">
        <f t="shared" si="17"/>
        <v>0.1</v>
      </c>
      <c r="G110" s="78">
        <v>1</v>
      </c>
      <c r="H110" s="49">
        <f t="shared" si="18"/>
        <v>8.3333333333333332E-3</v>
      </c>
      <c r="I110" s="50"/>
      <c r="J110" s="50"/>
    </row>
    <row r="111" spans="1:10" ht="24.95" customHeight="1">
      <c r="A111" s="143"/>
      <c r="B111" s="146"/>
      <c r="C111" s="147"/>
      <c r="D111" s="141"/>
      <c r="E111" s="38" t="s">
        <v>110</v>
      </c>
      <c r="F111" s="47">
        <f t="shared" si="17"/>
        <v>0.1</v>
      </c>
      <c r="G111" s="78">
        <v>1</v>
      </c>
      <c r="H111" s="49">
        <f t="shared" si="18"/>
        <v>8.3333333333333332E-3</v>
      </c>
      <c r="I111" s="50"/>
      <c r="J111" s="50"/>
    </row>
    <row r="112" spans="1:10" ht="24.95" customHeight="1">
      <c r="A112" s="143"/>
      <c r="B112" s="146"/>
      <c r="C112" s="147"/>
      <c r="D112" s="141"/>
      <c r="E112" s="38" t="s">
        <v>111</v>
      </c>
      <c r="F112" s="47">
        <f t="shared" si="17"/>
        <v>0.1</v>
      </c>
      <c r="G112" s="78">
        <v>1</v>
      </c>
      <c r="H112" s="49">
        <f t="shared" si="18"/>
        <v>8.3333333333333332E-3</v>
      </c>
      <c r="I112" s="50"/>
      <c r="J112" s="50"/>
    </row>
    <row r="113" spans="1:10" ht="24.95" customHeight="1">
      <c r="A113" s="143"/>
      <c r="B113" s="146"/>
      <c r="C113" s="147"/>
      <c r="D113" s="141"/>
      <c r="E113" s="38" t="s">
        <v>152</v>
      </c>
      <c r="F113" s="47">
        <f t="shared" si="17"/>
        <v>0.1</v>
      </c>
      <c r="G113" s="78">
        <v>1</v>
      </c>
      <c r="H113" s="49">
        <f t="shared" si="18"/>
        <v>8.3333333333333332E-3</v>
      </c>
      <c r="I113" s="50"/>
      <c r="J113" s="50"/>
    </row>
    <row r="114" spans="1:10" ht="24.95" customHeight="1">
      <c r="A114" s="143"/>
      <c r="B114" s="146"/>
      <c r="C114" s="147"/>
      <c r="D114" s="141"/>
      <c r="E114" s="38" t="s">
        <v>153</v>
      </c>
      <c r="F114" s="47">
        <f t="shared" si="17"/>
        <v>0.1</v>
      </c>
      <c r="G114" s="78">
        <v>1</v>
      </c>
      <c r="H114" s="49">
        <f t="shared" si="18"/>
        <v>8.3333333333333332E-3</v>
      </c>
      <c r="I114" s="50"/>
      <c r="J114" s="50"/>
    </row>
    <row r="115" spans="1:10" ht="24.95" customHeight="1">
      <c r="A115" s="144"/>
      <c r="B115" s="140"/>
      <c r="C115" s="148"/>
      <c r="D115" s="141"/>
      <c r="E115" s="58" t="s">
        <v>4</v>
      </c>
      <c r="F115" s="59">
        <f>SUM(F105:F114)</f>
        <v>0.99999999999999989</v>
      </c>
      <c r="G115" s="43">
        <f>AVERAGE(G105:G114)</f>
        <v>1</v>
      </c>
      <c r="H115" s="44">
        <f>SUM(H105:H114)</f>
        <v>8.3333333333333329E-2</v>
      </c>
      <c r="I115" s="45"/>
      <c r="J115" s="45"/>
    </row>
    <row r="116" spans="1:10" s="22" customFormat="1" ht="24.95" customHeight="1">
      <c r="A116" s="130" t="s">
        <v>170</v>
      </c>
      <c r="B116" s="131"/>
      <c r="C116" s="131"/>
      <c r="D116" s="131"/>
      <c r="E116" s="131"/>
      <c r="F116" s="87">
        <v>0.25</v>
      </c>
      <c r="G116" s="86">
        <f>AVERAGE(G93,G104,G115)</f>
        <v>1</v>
      </c>
      <c r="H116" s="52">
        <f>SUM(H93,H104,H115)</f>
        <v>0.25</v>
      </c>
      <c r="I116" s="56"/>
      <c r="J116" s="56"/>
    </row>
    <row r="117" spans="1:10" ht="27.75" customHeight="1">
      <c r="A117" s="145" t="s">
        <v>24</v>
      </c>
      <c r="B117" s="141">
        <v>0.25</v>
      </c>
      <c r="C117" s="135" t="s">
        <v>165</v>
      </c>
      <c r="D117" s="141">
        <f>100%/4</f>
        <v>0.25</v>
      </c>
      <c r="E117" s="158" t="s">
        <v>181</v>
      </c>
      <c r="F117" s="88">
        <f>1/10</f>
        <v>0.1</v>
      </c>
      <c r="G117" s="78">
        <v>1</v>
      </c>
      <c r="H117" s="49">
        <f>G117*F117*$D$117*$B$117</f>
        <v>6.2500000000000003E-3</v>
      </c>
      <c r="I117" s="40"/>
      <c r="J117" s="50"/>
    </row>
    <row r="118" spans="1:10" ht="24.95" customHeight="1">
      <c r="A118" s="145"/>
      <c r="B118" s="141"/>
      <c r="C118" s="135"/>
      <c r="D118" s="141"/>
      <c r="E118" s="46" t="s">
        <v>112</v>
      </c>
      <c r="F118" s="47">
        <f t="shared" ref="F118:F126" si="19">1/10</f>
        <v>0.1</v>
      </c>
      <c r="G118" s="78">
        <v>1</v>
      </c>
      <c r="H118" s="49">
        <f t="shared" ref="H118:H126" si="20">G118*F118*$D$117*$B$117</f>
        <v>6.2500000000000003E-3</v>
      </c>
      <c r="I118" s="50"/>
      <c r="J118" s="50"/>
    </row>
    <row r="119" spans="1:10" ht="26.25" customHeight="1">
      <c r="A119" s="145"/>
      <c r="B119" s="141"/>
      <c r="C119" s="135"/>
      <c r="D119" s="141"/>
      <c r="E119" s="38" t="s">
        <v>113</v>
      </c>
      <c r="F119" s="47">
        <f t="shared" si="19"/>
        <v>0.1</v>
      </c>
      <c r="G119" s="78">
        <v>1</v>
      </c>
      <c r="H119" s="49">
        <f t="shared" si="20"/>
        <v>6.2500000000000003E-3</v>
      </c>
      <c r="I119" s="50"/>
      <c r="J119" s="50"/>
    </row>
    <row r="120" spans="1:10" ht="24.95" customHeight="1">
      <c r="A120" s="145"/>
      <c r="B120" s="141"/>
      <c r="C120" s="135"/>
      <c r="D120" s="141"/>
      <c r="E120" s="38" t="s">
        <v>114</v>
      </c>
      <c r="F120" s="47">
        <f t="shared" si="19"/>
        <v>0.1</v>
      </c>
      <c r="G120" s="78">
        <v>1</v>
      </c>
      <c r="H120" s="49">
        <f t="shared" si="20"/>
        <v>6.2500000000000003E-3</v>
      </c>
      <c r="I120" s="57"/>
      <c r="J120" s="50"/>
    </row>
    <row r="121" spans="1:10" ht="24.95" customHeight="1">
      <c r="A121" s="145"/>
      <c r="B121" s="141"/>
      <c r="C121" s="135"/>
      <c r="D121" s="141"/>
      <c r="E121" s="38" t="s">
        <v>115</v>
      </c>
      <c r="F121" s="47">
        <f t="shared" si="19"/>
        <v>0.1</v>
      </c>
      <c r="G121" s="78">
        <v>1</v>
      </c>
      <c r="H121" s="49">
        <f t="shared" si="20"/>
        <v>6.2500000000000003E-3</v>
      </c>
      <c r="I121" s="50"/>
      <c r="J121" s="50"/>
    </row>
    <row r="122" spans="1:10" ht="24.95" customHeight="1">
      <c r="A122" s="145"/>
      <c r="B122" s="141"/>
      <c r="C122" s="135"/>
      <c r="D122" s="141"/>
      <c r="E122" s="38" t="s">
        <v>116</v>
      </c>
      <c r="F122" s="47">
        <f t="shared" si="19"/>
        <v>0.1</v>
      </c>
      <c r="G122" s="78">
        <v>1</v>
      </c>
      <c r="H122" s="49">
        <f t="shared" si="20"/>
        <v>6.2500000000000003E-3</v>
      </c>
      <c r="I122" s="50"/>
      <c r="J122" s="50"/>
    </row>
    <row r="123" spans="1:10" ht="24.95" customHeight="1">
      <c r="A123" s="145"/>
      <c r="B123" s="141"/>
      <c r="C123" s="135"/>
      <c r="D123" s="141"/>
      <c r="E123" s="38" t="s">
        <v>117</v>
      </c>
      <c r="F123" s="47">
        <f t="shared" si="19"/>
        <v>0.1</v>
      </c>
      <c r="G123" s="78">
        <v>1</v>
      </c>
      <c r="H123" s="49">
        <f t="shared" si="20"/>
        <v>6.2500000000000003E-3</v>
      </c>
      <c r="I123" s="50"/>
      <c r="J123" s="50"/>
    </row>
    <row r="124" spans="1:10" ht="24.95" customHeight="1">
      <c r="A124" s="145"/>
      <c r="B124" s="141"/>
      <c r="C124" s="135"/>
      <c r="D124" s="141"/>
      <c r="E124" s="38" t="s">
        <v>118</v>
      </c>
      <c r="F124" s="47">
        <f t="shared" si="19"/>
        <v>0.1</v>
      </c>
      <c r="G124" s="78">
        <v>1</v>
      </c>
      <c r="H124" s="49">
        <f t="shared" si="20"/>
        <v>6.2500000000000003E-3</v>
      </c>
      <c r="I124" s="50"/>
      <c r="J124" s="50"/>
    </row>
    <row r="125" spans="1:10" ht="24.95" customHeight="1">
      <c r="A125" s="145"/>
      <c r="B125" s="141"/>
      <c r="C125" s="135"/>
      <c r="D125" s="141"/>
      <c r="E125" s="38" t="s">
        <v>158</v>
      </c>
      <c r="F125" s="47">
        <f t="shared" si="19"/>
        <v>0.1</v>
      </c>
      <c r="G125" s="78">
        <v>1</v>
      </c>
      <c r="H125" s="49">
        <f t="shared" si="20"/>
        <v>6.2500000000000003E-3</v>
      </c>
      <c r="I125" s="50"/>
      <c r="J125" s="50"/>
    </row>
    <row r="126" spans="1:10" ht="24.95" customHeight="1">
      <c r="A126" s="145"/>
      <c r="B126" s="141"/>
      <c r="C126" s="135"/>
      <c r="D126" s="141"/>
      <c r="E126" s="38" t="s">
        <v>119</v>
      </c>
      <c r="F126" s="47">
        <f t="shared" si="19"/>
        <v>0.1</v>
      </c>
      <c r="G126" s="78">
        <v>1</v>
      </c>
      <c r="H126" s="49">
        <f t="shared" si="20"/>
        <v>6.2500000000000003E-3</v>
      </c>
      <c r="I126" s="50"/>
      <c r="J126" s="50"/>
    </row>
    <row r="127" spans="1:10" s="24" customFormat="1" ht="24.95" customHeight="1">
      <c r="A127" s="145"/>
      <c r="B127" s="141"/>
      <c r="C127" s="136"/>
      <c r="D127" s="142"/>
      <c r="E127" s="58" t="s">
        <v>4</v>
      </c>
      <c r="F127" s="59">
        <f>SUM(F117:F126)</f>
        <v>0.99999999999999989</v>
      </c>
      <c r="G127" s="43">
        <f>AVERAGE(G117:G126)</f>
        <v>1</v>
      </c>
      <c r="H127" s="44">
        <f>SUM(H117:H126)</f>
        <v>6.2499999999999993E-2</v>
      </c>
      <c r="I127" s="45"/>
      <c r="J127" s="45"/>
    </row>
    <row r="128" spans="1:10" s="22" customFormat="1" ht="42.75" customHeight="1">
      <c r="A128" s="145"/>
      <c r="B128" s="141"/>
      <c r="C128" s="137" t="s">
        <v>20</v>
      </c>
      <c r="D128" s="140">
        <f>100%/4</f>
        <v>0.25</v>
      </c>
      <c r="E128" s="60" t="s">
        <v>120</v>
      </c>
      <c r="F128" s="47">
        <f>1/10</f>
        <v>0.1</v>
      </c>
      <c r="G128" s="78">
        <v>1</v>
      </c>
      <c r="H128" s="49">
        <f>G128*F128*$D$128*$B$117</f>
        <v>6.2500000000000003E-3</v>
      </c>
      <c r="I128" s="50"/>
      <c r="J128" s="50"/>
    </row>
    <row r="129" spans="1:10" s="22" customFormat="1" ht="24.95" customHeight="1">
      <c r="A129" s="145"/>
      <c r="B129" s="141"/>
      <c r="C129" s="138"/>
      <c r="D129" s="141"/>
      <c r="E129" s="60" t="s">
        <v>121</v>
      </c>
      <c r="F129" s="47">
        <f t="shared" ref="F129:F137" si="21">1/10</f>
        <v>0.1</v>
      </c>
      <c r="G129" s="78">
        <v>1</v>
      </c>
      <c r="H129" s="49">
        <f t="shared" ref="H129:H137" si="22">G129*F129*$D$128*$B$117</f>
        <v>6.2500000000000003E-3</v>
      </c>
      <c r="I129" s="50"/>
      <c r="J129" s="50"/>
    </row>
    <row r="130" spans="1:10" s="24" customFormat="1" ht="24.6" customHeight="1">
      <c r="A130" s="145"/>
      <c r="B130" s="141"/>
      <c r="C130" s="138"/>
      <c r="D130" s="141"/>
      <c r="E130" s="60" t="s">
        <v>122</v>
      </c>
      <c r="F130" s="47">
        <f t="shared" si="21"/>
        <v>0.1</v>
      </c>
      <c r="G130" s="78">
        <v>1</v>
      </c>
      <c r="H130" s="49">
        <f t="shared" si="22"/>
        <v>6.2500000000000003E-3</v>
      </c>
      <c r="I130" s="50"/>
      <c r="J130" s="50"/>
    </row>
    <row r="131" spans="1:10" s="24" customFormat="1" ht="24.95" customHeight="1">
      <c r="A131" s="145"/>
      <c r="B131" s="141"/>
      <c r="C131" s="138"/>
      <c r="D131" s="141"/>
      <c r="E131" s="60" t="s">
        <v>123</v>
      </c>
      <c r="F131" s="47">
        <f t="shared" si="21"/>
        <v>0.1</v>
      </c>
      <c r="G131" s="78">
        <v>1</v>
      </c>
      <c r="H131" s="49">
        <f t="shared" si="22"/>
        <v>6.2500000000000003E-3</v>
      </c>
      <c r="I131" s="50"/>
      <c r="J131" s="50"/>
    </row>
    <row r="132" spans="1:10" s="24" customFormat="1" ht="27.75" customHeight="1">
      <c r="A132" s="145"/>
      <c r="B132" s="141"/>
      <c r="C132" s="138"/>
      <c r="D132" s="141"/>
      <c r="E132" s="60" t="s">
        <v>124</v>
      </c>
      <c r="F132" s="47">
        <f t="shared" si="21"/>
        <v>0.1</v>
      </c>
      <c r="G132" s="78">
        <v>1</v>
      </c>
      <c r="H132" s="49">
        <f t="shared" si="22"/>
        <v>6.2500000000000003E-3</v>
      </c>
      <c r="I132" s="50"/>
      <c r="J132" s="50"/>
    </row>
    <row r="133" spans="1:10" s="24" customFormat="1" ht="24.95" customHeight="1">
      <c r="A133" s="145"/>
      <c r="B133" s="141"/>
      <c r="C133" s="138"/>
      <c r="D133" s="141"/>
      <c r="E133" s="60" t="s">
        <v>125</v>
      </c>
      <c r="F133" s="47">
        <f t="shared" si="21"/>
        <v>0.1</v>
      </c>
      <c r="G133" s="78">
        <v>1</v>
      </c>
      <c r="H133" s="49">
        <f t="shared" si="22"/>
        <v>6.2500000000000003E-3</v>
      </c>
      <c r="I133" s="50"/>
      <c r="J133" s="50"/>
    </row>
    <row r="134" spans="1:10" s="24" customFormat="1" ht="35.25" customHeight="1">
      <c r="A134" s="145"/>
      <c r="B134" s="141"/>
      <c r="C134" s="138"/>
      <c r="D134" s="141"/>
      <c r="E134" s="60" t="s">
        <v>126</v>
      </c>
      <c r="F134" s="47">
        <f t="shared" si="21"/>
        <v>0.1</v>
      </c>
      <c r="G134" s="78">
        <v>1</v>
      </c>
      <c r="H134" s="49">
        <f t="shared" si="22"/>
        <v>6.2500000000000003E-3</v>
      </c>
      <c r="I134" s="50"/>
      <c r="J134" s="50"/>
    </row>
    <row r="135" spans="1:10" s="24" customFormat="1" ht="24.95" customHeight="1">
      <c r="A135" s="145"/>
      <c r="B135" s="141"/>
      <c r="C135" s="138"/>
      <c r="D135" s="141"/>
      <c r="E135" s="60" t="s">
        <v>127</v>
      </c>
      <c r="F135" s="47">
        <f t="shared" si="21"/>
        <v>0.1</v>
      </c>
      <c r="G135" s="78">
        <v>1</v>
      </c>
      <c r="H135" s="49">
        <f t="shared" si="22"/>
        <v>6.2500000000000003E-3</v>
      </c>
      <c r="I135" s="50"/>
      <c r="J135" s="50"/>
    </row>
    <row r="136" spans="1:10" s="24" customFormat="1" ht="39.75" customHeight="1">
      <c r="A136" s="145"/>
      <c r="B136" s="141"/>
      <c r="C136" s="138"/>
      <c r="D136" s="141"/>
      <c r="E136" s="60" t="s">
        <v>128</v>
      </c>
      <c r="F136" s="47">
        <f t="shared" si="21"/>
        <v>0.1</v>
      </c>
      <c r="G136" s="78">
        <v>1</v>
      </c>
      <c r="H136" s="49">
        <f t="shared" si="22"/>
        <v>6.2500000000000003E-3</v>
      </c>
      <c r="I136" s="50"/>
      <c r="J136" s="50"/>
    </row>
    <row r="137" spans="1:10" s="24" customFormat="1" ht="38.25" customHeight="1">
      <c r="A137" s="145"/>
      <c r="B137" s="141"/>
      <c r="C137" s="138"/>
      <c r="D137" s="141"/>
      <c r="E137" s="60" t="s">
        <v>129</v>
      </c>
      <c r="F137" s="47">
        <f t="shared" si="21"/>
        <v>0.1</v>
      </c>
      <c r="G137" s="78">
        <v>1</v>
      </c>
      <c r="H137" s="49">
        <f t="shared" si="22"/>
        <v>6.2500000000000003E-3</v>
      </c>
      <c r="I137" s="50"/>
      <c r="J137" s="50"/>
    </row>
    <row r="138" spans="1:10" s="24" customFormat="1" ht="24.95" customHeight="1">
      <c r="A138" s="145"/>
      <c r="B138" s="141"/>
      <c r="C138" s="139"/>
      <c r="D138" s="142"/>
      <c r="E138" s="41" t="s">
        <v>4</v>
      </c>
      <c r="F138" s="55">
        <f>SUM(F128:F137)</f>
        <v>0.99999999999999989</v>
      </c>
      <c r="G138" s="43">
        <f>AVERAGE(G128:G137)</f>
        <v>1</v>
      </c>
      <c r="H138" s="44">
        <f>SUM(H128:H137)</f>
        <v>6.2499999999999993E-2</v>
      </c>
      <c r="I138" s="45"/>
      <c r="J138" s="45"/>
    </row>
    <row r="139" spans="1:10" s="25" customFormat="1" ht="31.7" customHeight="1">
      <c r="A139" s="145"/>
      <c r="B139" s="141"/>
      <c r="C139" s="137" t="s">
        <v>166</v>
      </c>
      <c r="D139" s="140">
        <f>100%/4</f>
        <v>0.25</v>
      </c>
      <c r="E139" s="81" t="s">
        <v>130</v>
      </c>
      <c r="F139" s="47">
        <f>1/10</f>
        <v>0.1</v>
      </c>
      <c r="G139" s="78">
        <v>1</v>
      </c>
      <c r="H139" s="61">
        <f>G139*F139*$D$139*$B$117</f>
        <v>6.2500000000000003E-3</v>
      </c>
      <c r="I139" s="62"/>
      <c r="J139" s="63"/>
    </row>
    <row r="140" spans="1:10" s="25" customFormat="1" ht="31.7" customHeight="1">
      <c r="A140" s="145"/>
      <c r="B140" s="141"/>
      <c r="C140" s="138"/>
      <c r="D140" s="141"/>
      <c r="E140" s="81" t="s">
        <v>131</v>
      </c>
      <c r="F140" s="47">
        <f t="shared" ref="F140:F148" si="23">1/10</f>
        <v>0.1</v>
      </c>
      <c r="G140" s="78">
        <v>1</v>
      </c>
      <c r="H140" s="61">
        <f t="shared" ref="H140:H148" si="24">G140*F140*$D$139*$B$117</f>
        <v>6.2500000000000003E-3</v>
      </c>
      <c r="I140" s="62"/>
      <c r="J140" s="63"/>
    </row>
    <row r="141" spans="1:10" s="24" customFormat="1" ht="31.7" customHeight="1">
      <c r="A141" s="145"/>
      <c r="B141" s="141"/>
      <c r="C141" s="138"/>
      <c r="D141" s="141"/>
      <c r="E141" s="83" t="s">
        <v>132</v>
      </c>
      <c r="F141" s="47">
        <f t="shared" si="23"/>
        <v>0.1</v>
      </c>
      <c r="G141" s="78">
        <v>1</v>
      </c>
      <c r="H141" s="61">
        <f t="shared" si="24"/>
        <v>6.2500000000000003E-3</v>
      </c>
      <c r="I141" s="54"/>
      <c r="J141" s="63"/>
    </row>
    <row r="142" spans="1:10" s="24" customFormat="1" ht="31.7" customHeight="1">
      <c r="A142" s="145"/>
      <c r="B142" s="141"/>
      <c r="C142" s="138"/>
      <c r="D142" s="141"/>
      <c r="E142" s="83" t="s">
        <v>133</v>
      </c>
      <c r="F142" s="47">
        <f t="shared" si="23"/>
        <v>0.1</v>
      </c>
      <c r="G142" s="78">
        <v>1</v>
      </c>
      <c r="H142" s="61">
        <f t="shared" si="24"/>
        <v>6.2500000000000003E-3</v>
      </c>
      <c r="I142" s="54"/>
      <c r="J142" s="63"/>
    </row>
    <row r="143" spans="1:10" s="24" customFormat="1" ht="31.7" customHeight="1">
      <c r="A143" s="145"/>
      <c r="B143" s="141"/>
      <c r="C143" s="138"/>
      <c r="D143" s="141"/>
      <c r="E143" s="81" t="s">
        <v>134</v>
      </c>
      <c r="F143" s="47">
        <f t="shared" si="23"/>
        <v>0.1</v>
      </c>
      <c r="G143" s="78">
        <v>1</v>
      </c>
      <c r="H143" s="61">
        <f t="shared" si="24"/>
        <v>6.2500000000000003E-3</v>
      </c>
      <c r="I143" s="54"/>
      <c r="J143" s="63"/>
    </row>
    <row r="144" spans="1:10" s="24" customFormat="1" ht="31.7" customHeight="1">
      <c r="A144" s="145"/>
      <c r="B144" s="141"/>
      <c r="C144" s="138"/>
      <c r="D144" s="141"/>
      <c r="E144" s="81" t="s">
        <v>172</v>
      </c>
      <c r="F144" s="47">
        <f t="shared" si="23"/>
        <v>0.1</v>
      </c>
      <c r="G144" s="78">
        <v>1</v>
      </c>
      <c r="H144" s="61">
        <f t="shared" si="24"/>
        <v>6.2500000000000003E-3</v>
      </c>
      <c r="I144" s="54"/>
      <c r="J144" s="63"/>
    </row>
    <row r="145" spans="1:10" s="24" customFormat="1" ht="31.7" customHeight="1">
      <c r="A145" s="145"/>
      <c r="B145" s="141"/>
      <c r="C145" s="138"/>
      <c r="D145" s="141"/>
      <c r="E145" s="81" t="s">
        <v>182</v>
      </c>
      <c r="F145" s="47">
        <f t="shared" si="23"/>
        <v>0.1</v>
      </c>
      <c r="G145" s="78">
        <v>1</v>
      </c>
      <c r="H145" s="61">
        <f t="shared" si="24"/>
        <v>6.2500000000000003E-3</v>
      </c>
      <c r="I145" s="54"/>
      <c r="J145" s="63"/>
    </row>
    <row r="146" spans="1:10" s="24" customFormat="1" ht="31.7" customHeight="1">
      <c r="A146" s="145"/>
      <c r="B146" s="141"/>
      <c r="C146" s="138"/>
      <c r="D146" s="141"/>
      <c r="E146" s="81" t="s">
        <v>135</v>
      </c>
      <c r="F146" s="47">
        <f t="shared" si="23"/>
        <v>0.1</v>
      </c>
      <c r="G146" s="78">
        <v>1</v>
      </c>
      <c r="H146" s="61">
        <f t="shared" si="24"/>
        <v>6.2500000000000003E-3</v>
      </c>
      <c r="I146" s="54"/>
      <c r="J146" s="63"/>
    </row>
    <row r="147" spans="1:10" s="24" customFormat="1" ht="31.7" customHeight="1">
      <c r="A147" s="145"/>
      <c r="B147" s="141"/>
      <c r="C147" s="138"/>
      <c r="D147" s="141"/>
      <c r="E147" s="81" t="s">
        <v>136</v>
      </c>
      <c r="F147" s="47">
        <f t="shared" si="23"/>
        <v>0.1</v>
      </c>
      <c r="G147" s="78">
        <v>1</v>
      </c>
      <c r="H147" s="61">
        <f t="shared" si="24"/>
        <v>6.2500000000000003E-3</v>
      </c>
      <c r="I147" s="54"/>
      <c r="J147" s="63"/>
    </row>
    <row r="148" spans="1:10" s="24" customFormat="1" ht="31.7" customHeight="1">
      <c r="A148" s="145"/>
      <c r="B148" s="141"/>
      <c r="C148" s="138"/>
      <c r="D148" s="141"/>
      <c r="E148" s="81" t="s">
        <v>137</v>
      </c>
      <c r="F148" s="47">
        <f t="shared" si="23"/>
        <v>0.1</v>
      </c>
      <c r="G148" s="78">
        <v>1</v>
      </c>
      <c r="H148" s="61">
        <f t="shared" si="24"/>
        <v>6.2500000000000003E-3</v>
      </c>
      <c r="I148" s="54"/>
      <c r="J148" s="63"/>
    </row>
    <row r="149" spans="1:10" s="24" customFormat="1" ht="24.75" customHeight="1">
      <c r="A149" s="145"/>
      <c r="B149" s="141"/>
      <c r="C149" s="139"/>
      <c r="D149" s="142"/>
      <c r="E149" s="41" t="s">
        <v>4</v>
      </c>
      <c r="F149" s="64">
        <f>SUM(F139:F148)</f>
        <v>0.99999999999999989</v>
      </c>
      <c r="G149" s="43">
        <f>AVERAGE(G139:G148)</f>
        <v>1</v>
      </c>
      <c r="H149" s="65">
        <f>SUM(H139:H148)</f>
        <v>6.2499999999999993E-2</v>
      </c>
      <c r="I149" s="45"/>
      <c r="J149" s="45"/>
    </row>
    <row r="150" spans="1:10" s="84" customFormat="1" ht="24.75" customHeight="1">
      <c r="A150" s="145"/>
      <c r="B150" s="141"/>
      <c r="C150" s="137" t="s">
        <v>167</v>
      </c>
      <c r="D150" s="140">
        <f>100%/4</f>
        <v>0.25</v>
      </c>
      <c r="E150" s="81" t="s">
        <v>138</v>
      </c>
      <c r="F150" s="47">
        <f>1/10</f>
        <v>0.1</v>
      </c>
      <c r="G150" s="78">
        <v>1</v>
      </c>
      <c r="H150" s="61">
        <f>G150*F150*$D$150*$B$117</f>
        <v>6.2500000000000003E-3</v>
      </c>
      <c r="I150" s="62"/>
      <c r="J150" s="63"/>
    </row>
    <row r="151" spans="1:10" s="84" customFormat="1" ht="24.95" customHeight="1">
      <c r="A151" s="145"/>
      <c r="B151" s="141"/>
      <c r="C151" s="138"/>
      <c r="D151" s="141"/>
      <c r="E151" s="83" t="s">
        <v>139</v>
      </c>
      <c r="F151" s="47">
        <f t="shared" ref="F151:F159" si="25">1/10</f>
        <v>0.1</v>
      </c>
      <c r="G151" s="78">
        <v>1</v>
      </c>
      <c r="H151" s="61">
        <f t="shared" ref="H151:H159" si="26">G151*F151*$D$150*$B$117</f>
        <v>6.2500000000000003E-3</v>
      </c>
      <c r="I151" s="54"/>
      <c r="J151" s="54"/>
    </row>
    <row r="152" spans="1:10" s="84" customFormat="1" ht="24.95" customHeight="1">
      <c r="A152" s="145"/>
      <c r="B152" s="141"/>
      <c r="C152" s="138"/>
      <c r="D152" s="141"/>
      <c r="E152" s="83" t="s">
        <v>140</v>
      </c>
      <c r="F152" s="47">
        <f t="shared" si="25"/>
        <v>0.1</v>
      </c>
      <c r="G152" s="78">
        <v>1</v>
      </c>
      <c r="H152" s="61">
        <f t="shared" si="26"/>
        <v>6.2500000000000003E-3</v>
      </c>
      <c r="I152" s="54"/>
      <c r="J152" s="54"/>
    </row>
    <row r="153" spans="1:10" s="84" customFormat="1" ht="24.75" customHeight="1">
      <c r="A153" s="145"/>
      <c r="B153" s="141"/>
      <c r="C153" s="138"/>
      <c r="D153" s="141"/>
      <c r="E153" s="83" t="s">
        <v>141</v>
      </c>
      <c r="F153" s="47">
        <f t="shared" si="25"/>
        <v>0.1</v>
      </c>
      <c r="G153" s="78">
        <v>1</v>
      </c>
      <c r="H153" s="61">
        <f t="shared" si="26"/>
        <v>6.2500000000000003E-3</v>
      </c>
      <c r="I153" s="54"/>
      <c r="J153" s="50"/>
    </row>
    <row r="154" spans="1:10" s="84" customFormat="1" ht="27.75" customHeight="1">
      <c r="A154" s="145"/>
      <c r="B154" s="141"/>
      <c r="C154" s="138"/>
      <c r="D154" s="141"/>
      <c r="E154" s="83" t="s">
        <v>142</v>
      </c>
      <c r="F154" s="47">
        <f t="shared" si="25"/>
        <v>0.1</v>
      </c>
      <c r="G154" s="78">
        <v>1</v>
      </c>
      <c r="H154" s="61">
        <f t="shared" si="26"/>
        <v>6.2500000000000003E-3</v>
      </c>
      <c r="I154" s="54"/>
      <c r="J154" s="50"/>
    </row>
    <row r="155" spans="1:10" s="84" customFormat="1" ht="39.75" customHeight="1">
      <c r="A155" s="145"/>
      <c r="B155" s="141"/>
      <c r="C155" s="138"/>
      <c r="D155" s="141"/>
      <c r="E155" s="83" t="s">
        <v>143</v>
      </c>
      <c r="F155" s="47">
        <f t="shared" si="25"/>
        <v>0.1</v>
      </c>
      <c r="G155" s="78">
        <v>1</v>
      </c>
      <c r="H155" s="61">
        <f t="shared" si="26"/>
        <v>6.2500000000000003E-3</v>
      </c>
      <c r="I155" s="54"/>
      <c r="J155" s="54"/>
    </row>
    <row r="156" spans="1:10" s="84" customFormat="1" ht="39.75" customHeight="1">
      <c r="A156" s="145"/>
      <c r="B156" s="141"/>
      <c r="C156" s="138"/>
      <c r="D156" s="141"/>
      <c r="E156" s="83" t="s">
        <v>144</v>
      </c>
      <c r="F156" s="47">
        <f t="shared" si="25"/>
        <v>0.1</v>
      </c>
      <c r="G156" s="78">
        <v>1</v>
      </c>
      <c r="H156" s="61">
        <f t="shared" si="26"/>
        <v>6.2500000000000003E-3</v>
      </c>
      <c r="I156" s="54"/>
      <c r="J156" s="54"/>
    </row>
    <row r="157" spans="1:10" s="84" customFormat="1" ht="47.45" customHeight="1">
      <c r="A157" s="145"/>
      <c r="B157" s="141"/>
      <c r="C157" s="138"/>
      <c r="D157" s="141"/>
      <c r="E157" s="83" t="s">
        <v>145</v>
      </c>
      <c r="F157" s="47">
        <f t="shared" si="25"/>
        <v>0.1</v>
      </c>
      <c r="G157" s="78">
        <v>1</v>
      </c>
      <c r="H157" s="61">
        <f t="shared" si="26"/>
        <v>6.2500000000000003E-3</v>
      </c>
      <c r="I157" s="54"/>
      <c r="J157" s="54"/>
    </row>
    <row r="158" spans="1:10" s="84" customFormat="1" ht="39.75" customHeight="1">
      <c r="A158" s="145"/>
      <c r="B158" s="141"/>
      <c r="C158" s="138"/>
      <c r="D158" s="141"/>
      <c r="E158" s="83" t="s">
        <v>146</v>
      </c>
      <c r="F158" s="47">
        <f t="shared" si="25"/>
        <v>0.1</v>
      </c>
      <c r="G158" s="78">
        <v>1</v>
      </c>
      <c r="H158" s="61">
        <f t="shared" si="26"/>
        <v>6.2500000000000003E-3</v>
      </c>
      <c r="I158" s="54"/>
      <c r="J158" s="54"/>
    </row>
    <row r="159" spans="1:10" s="84" customFormat="1" ht="38.25" customHeight="1">
      <c r="A159" s="145"/>
      <c r="B159" s="141"/>
      <c r="C159" s="138"/>
      <c r="D159" s="141"/>
      <c r="E159" s="83" t="s">
        <v>147</v>
      </c>
      <c r="F159" s="47">
        <f t="shared" si="25"/>
        <v>0.1</v>
      </c>
      <c r="G159" s="78">
        <v>1</v>
      </c>
      <c r="H159" s="61">
        <f t="shared" si="26"/>
        <v>6.2500000000000003E-3</v>
      </c>
      <c r="I159" s="54"/>
      <c r="J159" s="50"/>
    </row>
    <row r="160" spans="1:10" s="24" customFormat="1" ht="24.95" customHeight="1">
      <c r="A160" s="145"/>
      <c r="B160" s="141"/>
      <c r="C160" s="138"/>
      <c r="D160" s="141"/>
      <c r="E160" s="58" t="s">
        <v>4</v>
      </c>
      <c r="F160" s="59">
        <f>SUM(F150:F159)</f>
        <v>0.99999999999999989</v>
      </c>
      <c r="G160" s="43">
        <f>AVERAGE(G150:G159)</f>
        <v>1</v>
      </c>
      <c r="H160" s="44">
        <f>SUM(H150:H159)</f>
        <v>6.2499999999999993E-2</v>
      </c>
      <c r="I160" s="45"/>
      <c r="J160" s="45"/>
    </row>
    <row r="161" spans="1:10" s="22" customFormat="1" ht="24.95" customHeight="1">
      <c r="A161" s="130" t="s">
        <v>171</v>
      </c>
      <c r="B161" s="131"/>
      <c r="C161" s="131"/>
      <c r="D161" s="131"/>
      <c r="E161" s="131"/>
      <c r="F161" s="87">
        <v>0.25</v>
      </c>
      <c r="G161" s="86">
        <f>AVERAGE(G160,G149,G138,G127)</f>
        <v>1</v>
      </c>
      <c r="H161" s="85">
        <f>H127+H138+H149+H160</f>
        <v>0.24999999999999997</v>
      </c>
      <c r="I161" s="66"/>
      <c r="J161" s="66"/>
    </row>
    <row r="162" spans="1:10" s="22" customFormat="1" ht="39" customHeight="1">
      <c r="A162" s="133" t="s">
        <v>11</v>
      </c>
      <c r="B162" s="134"/>
      <c r="C162" s="134"/>
      <c r="D162" s="134"/>
      <c r="E162" s="134"/>
      <c r="F162" s="89">
        <v>1</v>
      </c>
      <c r="G162" s="91" t="str">
        <f>IF(H162&lt;=1,"Weak ",IF(AND(H162&lt;=2,H162&gt;1),"Needs Improvement ",IF(AND(H162&gt;2,H162&lt;=3),"Satisfactory",IF(AND(H162&gt;3,H162&lt;=4),"Fully Satisfactory",IF(AND(H162&gt;4,H162&lt;=5),"Strong")))))</f>
        <v xml:space="preserve">Weak </v>
      </c>
      <c r="H162" s="43">
        <f>H161+H116+H82+H48</f>
        <v>1</v>
      </c>
      <c r="I162" s="67"/>
      <c r="J162" s="66"/>
    </row>
    <row r="163" spans="1:10" ht="23.25">
      <c r="B163" s="68"/>
      <c r="D163" s="68"/>
      <c r="E163" s="69"/>
      <c r="F163" s="23"/>
      <c r="G163" s="70"/>
      <c r="H163" s="71"/>
      <c r="I163" s="72"/>
      <c r="J163" s="23"/>
    </row>
    <row r="174" spans="1:10">
      <c r="F174" s="90"/>
    </row>
  </sheetData>
  <protectedRanges>
    <protectedRange sqref="J153:J154 J138:J150 J159:J162 G4:G13 J4:J127 G15:G24 G26:G35 G37:G46 G49:G58 G60:G69 G71:G80 G83:G92 G94:G103 G105:G115 G117:G126 G128:G137 G139:G148 G150:G159" name="Range1_1_1_1_1_1_3"/>
  </protectedRanges>
  <mergeCells count="42">
    <mergeCell ref="A1:J2"/>
    <mergeCell ref="D117:D127"/>
    <mergeCell ref="C128:C138"/>
    <mergeCell ref="D128:D138"/>
    <mergeCell ref="B83:B115"/>
    <mergeCell ref="C83:C93"/>
    <mergeCell ref="D83:D93"/>
    <mergeCell ref="C94:C104"/>
    <mergeCell ref="D94:D104"/>
    <mergeCell ref="C105:C115"/>
    <mergeCell ref="D105:D115"/>
    <mergeCell ref="C37:C47"/>
    <mergeCell ref="D37:D47"/>
    <mergeCell ref="C49:C59"/>
    <mergeCell ref="D71:D81"/>
    <mergeCell ref="D60:D70"/>
    <mergeCell ref="A4:A47"/>
    <mergeCell ref="B4:B47"/>
    <mergeCell ref="C4:C14"/>
    <mergeCell ref="C71:C81"/>
    <mergeCell ref="D4:D14"/>
    <mergeCell ref="C15:C25"/>
    <mergeCell ref="D15:D25"/>
    <mergeCell ref="C26:C36"/>
    <mergeCell ref="D26:D36"/>
    <mergeCell ref="A49:A81"/>
    <mergeCell ref="B49:B81"/>
    <mergeCell ref="D49:D59"/>
    <mergeCell ref="C60:C70"/>
    <mergeCell ref="A161:E161"/>
    <mergeCell ref="A116:E116"/>
    <mergeCell ref="A82:E82"/>
    <mergeCell ref="A48:E48"/>
    <mergeCell ref="A162:E162"/>
    <mergeCell ref="C117:C127"/>
    <mergeCell ref="C150:C160"/>
    <mergeCell ref="C139:C149"/>
    <mergeCell ref="D139:D149"/>
    <mergeCell ref="A83:A115"/>
    <mergeCell ref="D150:D160"/>
    <mergeCell ref="A117:A160"/>
    <mergeCell ref="B117:B160"/>
  </mergeCells>
  <conditionalFormatting sqref="G149 G138 G127 G104 G93 G70 G59 G47:G48 G36 G25 G14 G82 G115:G116 G160:G161">
    <cfRule type="cellIs" dxfId="23" priority="94" operator="greaterThan">
      <formula>4</formula>
    </cfRule>
    <cfRule type="cellIs" dxfId="22" priority="95" operator="between">
      <formula>3.01</formula>
      <formula>4</formula>
    </cfRule>
    <cfRule type="cellIs" dxfId="21" priority="98" operator="lessThanOrEqual">
      <formula>1</formula>
    </cfRule>
  </conditionalFormatting>
  <conditionalFormatting sqref="G149 G138 G127 G104 G93 G70 G59 G47:G48 G36 G25 G14 G82 G115:G116 G160:G161">
    <cfRule type="cellIs" dxfId="20" priority="97" operator="between">
      <formula>1.01</formula>
      <formula>2</formula>
    </cfRule>
  </conditionalFormatting>
  <conditionalFormatting sqref="G116 G161">
    <cfRule type="cellIs" dxfId="19" priority="58" operator="between">
      <formula>2.01</formula>
      <formula>3</formula>
    </cfRule>
  </conditionalFormatting>
  <conditionalFormatting sqref="G127 G138 G149 G160">
    <cfRule type="cellIs" dxfId="18" priority="27" operator="between">
      <formula>2.01</formula>
      <formula>3</formula>
    </cfRule>
  </conditionalFormatting>
  <conditionalFormatting sqref="G14 G25 G36 G47:G48 G59 G70 G93 G104 G115 G82">
    <cfRule type="cellIs" dxfId="17" priority="26" operator="between">
      <formula>2.01</formula>
      <formula>3</formula>
    </cfRule>
  </conditionalFormatting>
  <conditionalFormatting sqref="H162">
    <cfRule type="cellIs" dxfId="16" priority="17" operator="between">
      <formula>3.1</formula>
      <formula>4</formula>
    </cfRule>
    <cfRule type="cellIs" dxfId="15" priority="3" operator="between">
      <formula>2.1</formula>
      <formula>3</formula>
    </cfRule>
    <cfRule type="cellIs" dxfId="14" priority="2" operator="between">
      <formula>1.1</formula>
      <formula>2</formula>
    </cfRule>
    <cfRule type="cellIs" dxfId="13" priority="1" operator="between">
      <formula>0</formula>
      <formula>1</formula>
    </cfRule>
  </conditionalFormatting>
  <conditionalFormatting sqref="H162">
    <cfRule type="cellIs" dxfId="12" priority="19" operator="between">
      <formula>4.1</formula>
      <formula>5</formula>
    </cfRule>
  </conditionalFormatting>
  <conditionalFormatting sqref="G81">
    <cfRule type="cellIs" dxfId="11" priority="12" operator="greaterThan">
      <formula>4</formula>
    </cfRule>
    <cfRule type="cellIs" dxfId="10" priority="13" operator="between">
      <formula>3.01</formula>
      <formula>4</formula>
    </cfRule>
    <cfRule type="cellIs" dxfId="9" priority="15" operator="lessThanOrEqual">
      <formula>1</formula>
    </cfRule>
  </conditionalFormatting>
  <conditionalFormatting sqref="G81">
    <cfRule type="cellIs" dxfId="8" priority="14" operator="between">
      <formula>1.01</formula>
      <formula>2</formula>
    </cfRule>
  </conditionalFormatting>
  <conditionalFormatting sqref="G81">
    <cfRule type="cellIs" dxfId="7" priority="11" operator="between">
      <formula>2.01</formula>
      <formula>3</formula>
    </cfRule>
  </conditionalFormatting>
  <conditionalFormatting sqref="G162">
    <cfRule type="cellIs" dxfId="6" priority="10" operator="equal">
      <formula>"Weak"</formula>
    </cfRule>
    <cfRule type="cellIs" dxfId="5" priority="9" operator="equal">
      <formula>"Weak"</formula>
    </cfRule>
    <cfRule type="containsText" dxfId="4" priority="8" operator="containsText" text="weak">
      <formula>NOT(ISERROR(SEARCH("weak",G162)))</formula>
    </cfRule>
  </conditionalFormatting>
  <pageMargins left="0.7" right="0.7" top="0.75" bottom="0.75" header="0.3" footer="0.3"/>
  <pageSetup paperSize="9" scale="8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7" operator="containsText" id="{ABB25582-5779-496C-BA1C-73092023883D}">
            <xm:f>NOT(ISERROR(SEARCH("Needs Improvement ",G162)))</xm:f>
            <xm:f>"Needs Improvement "</xm:f>
            <x14:dxf>
              <fill>
                <patternFill>
                  <bgColor rgb="FFFF0000"/>
                </patternFill>
              </fill>
            </x14:dxf>
          </x14:cfRule>
          <x14:cfRule type="containsText" priority="6" operator="containsText" id="{B8CE576C-5467-40D4-A0E5-62346EF6B3CC}">
            <xm:f>NOT(ISERROR(SEARCH("Satisfactory",G162)))</xm:f>
            <xm:f>"Satisfactory"</xm:f>
            <x14:dxf>
              <fill>
                <patternFill>
                  <bgColor rgb="FFFFFF00"/>
                </patternFill>
              </fill>
            </x14:dxf>
          </x14:cfRule>
          <x14:cfRule type="containsText" priority="5" operator="containsText" id="{E9D87413-978E-4257-A7DF-1DE4578DFD4C}">
            <xm:f>NOT(ISERROR(SEARCH("Fully Satisfactory",G162)))</xm:f>
            <xm:f>"Fully Satisfactory"</xm:f>
            <x14:dxf>
              <fill>
                <patternFill>
                  <bgColor rgb="FF92D050"/>
                </patternFill>
              </fill>
            </x14:dxf>
          </x14:cfRule>
          <x14:cfRule type="containsText" priority="4" operator="containsText" id="{C9D92E92-D06D-48BF-BAC8-5EBE42BB1302}">
            <xm:f>NOT(ISERROR(SEARCH("Strong",G162)))</xm:f>
            <xm:f>"Strong"</xm:f>
            <x14:dxf>
              <fill>
                <patternFill>
                  <bgColor rgb="FF00B050"/>
                </patternFill>
              </fill>
            </x14:dxf>
          </x14:cfRule>
          <xm:sqref>G162</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Sheet4!$B$6:$B$11</xm:f>
          </x14:formula1>
          <xm:sqref>G4:G13 G139:G148 G15:G24 G26:G35 G37:G46 G49:G58 G60:G69 G71:G80 G83:G92 G94:G103 G117:G126 G105:G114 G128:G137 G150:G159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 Page</vt:lpstr>
      <vt:lpstr>Sheet4</vt:lpstr>
      <vt:lpstr>Assessment Criteria</vt:lpstr>
      <vt:lpstr>Assessment Questionnaire</vt:lpstr>
      <vt:lpstr>'Assessment Criteria'!Print_Titles</vt:lpstr>
      <vt:lpstr>'Cover Page'!Print_Titles</vt:lpstr>
    </vt:vector>
  </TitlesOfParts>
  <Company>Arab Bank.plc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Mohd-t</dc:creator>
  <cp:lastModifiedBy>Leen Qassisiya - Senior Manager - Compliance</cp:lastModifiedBy>
  <cp:revision/>
  <cp:lastPrinted>2020-08-19T10:19:12Z</cp:lastPrinted>
  <dcterms:created xsi:type="dcterms:W3CDTF">2009-05-26T09:14:37Z</dcterms:created>
  <dcterms:modified xsi:type="dcterms:W3CDTF">2023-09-12T06:55:10Z</dcterms:modified>
</cp:coreProperties>
</file>