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0490" windowHeight="7320" activeTab="5"/>
  </bookViews>
  <sheets>
    <sheet name="Cover Page" sheetId="13" r:id="rId1"/>
    <sheet name="Contents" sheetId="12" r:id="rId2"/>
    <sheet name="Introduction" sheetId="14" r:id="rId3"/>
    <sheet name="Rating" sheetId="15" r:id="rId4"/>
    <sheet name="Sheet4" sheetId="4" state="hidden" r:id="rId5"/>
    <sheet name="Overall Assessment" sheetId="29" r:id="rId6"/>
    <sheet name="Sheet1" sheetId="30" state="hidden" r:id="rId7"/>
  </sheets>
  <definedNames>
    <definedName name="_xlnm.Print_Titles" localSheetId="1">Contents!$1:$5</definedName>
    <definedName name="_xlnm.Print_Titles" localSheetId="0">'Cover Page'!$2:$5</definedName>
    <definedName name="_xlnm.Print_Titles" localSheetId="2">Introduction!$1:$4</definedName>
    <definedName name="_xlnm.Print_Titles" localSheetId="3">Rating!$1:$4</definedName>
    <definedName name="score">#REF!</definedName>
  </definedNames>
  <calcPr calcId="145621"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9" l="1"/>
  <c r="G202" i="29" l="1"/>
  <c r="G197" i="29"/>
  <c r="G187" i="29"/>
  <c r="G183" i="29"/>
  <c r="G174" i="29"/>
  <c r="G171" i="29"/>
  <c r="G165" i="29"/>
  <c r="G161" i="29"/>
  <c r="G151" i="29"/>
  <c r="G147" i="29"/>
  <c r="G140" i="29"/>
  <c r="G136" i="29"/>
  <c r="G131" i="29"/>
  <c r="G123" i="29"/>
  <c r="G120" i="29"/>
  <c r="G114" i="29"/>
  <c r="G97" i="29"/>
  <c r="G92" i="29"/>
  <c r="G81" i="29"/>
  <c r="G75" i="29"/>
  <c r="G65" i="29"/>
  <c r="G60" i="29"/>
  <c r="G52" i="29"/>
  <c r="G44" i="29"/>
  <c r="G36" i="29"/>
  <c r="G29" i="29"/>
  <c r="G25" i="29"/>
  <c r="G18" i="29"/>
  <c r="G11" i="29"/>
  <c r="G98" i="29" l="1"/>
  <c r="G203" i="29"/>
  <c r="G188" i="29"/>
  <c r="G175" i="29"/>
  <c r="G152" i="29"/>
  <c r="G141" i="29"/>
  <c r="G124" i="29"/>
  <c r="G82" i="29"/>
  <c r="G66" i="29"/>
  <c r="G26" i="29"/>
  <c r="G204" i="29" l="1"/>
  <c r="D198" i="29" l="1"/>
  <c r="D189" i="29"/>
  <c r="D184" i="29"/>
  <c r="D176" i="29"/>
  <c r="D172" i="29"/>
  <c r="D166" i="29"/>
  <c r="D162" i="29"/>
  <c r="D153" i="29"/>
  <c r="D148" i="29"/>
  <c r="D142" i="29"/>
  <c r="D137" i="29"/>
  <c r="D132" i="29"/>
  <c r="D125" i="29"/>
  <c r="D121" i="29"/>
  <c r="D115" i="29"/>
  <c r="D99" i="29"/>
  <c r="D93" i="29"/>
  <c r="D83" i="29"/>
  <c r="D76" i="29"/>
  <c r="D67" i="29"/>
  <c r="D61" i="29"/>
  <c r="D53" i="29"/>
  <c r="D45" i="29"/>
  <c r="D37" i="29"/>
  <c r="D30" i="29"/>
  <c r="D27" i="29"/>
  <c r="B189" i="29"/>
  <c r="B176" i="29"/>
  <c r="B153" i="29"/>
  <c r="B142" i="29"/>
  <c r="B125" i="29"/>
  <c r="B99" i="29"/>
  <c r="B83" i="29"/>
  <c r="B67" i="29"/>
  <c r="B27" i="29"/>
  <c r="B4" i="29"/>
  <c r="D19" i="29"/>
  <c r="D12" i="29"/>
  <c r="D4" i="29"/>
  <c r="H108" i="29" l="1"/>
  <c r="H105" i="29"/>
  <c r="H162" i="29"/>
  <c r="H158" i="29"/>
  <c r="H167" i="29"/>
  <c r="H154" i="29"/>
  <c r="H190" i="29"/>
  <c r="H193" i="29"/>
  <c r="H134" i="29"/>
  <c r="H13" i="29"/>
  <c r="H53" i="29"/>
  <c r="H59" i="29"/>
  <c r="H49" i="29"/>
  <c r="H55" i="29"/>
  <c r="H72" i="29"/>
  <c r="H79" i="29"/>
  <c r="H68" i="29"/>
  <c r="H148" i="29"/>
  <c r="H89" i="29"/>
  <c r="H85" i="29"/>
  <c r="H93" i="29"/>
  <c r="F201" i="29"/>
  <c r="H201" i="29" s="1"/>
  <c r="F200" i="29"/>
  <c r="H200" i="29" s="1"/>
  <c r="F199" i="29"/>
  <c r="H199" i="29" s="1"/>
  <c r="F198" i="29"/>
  <c r="F196" i="29"/>
  <c r="H196" i="29" s="1"/>
  <c r="F195" i="29"/>
  <c r="H195" i="29" s="1"/>
  <c r="F194" i="29"/>
  <c r="H194" i="29" s="1"/>
  <c r="F193" i="29"/>
  <c r="F192" i="29"/>
  <c r="H192" i="29" s="1"/>
  <c r="F191" i="29"/>
  <c r="H191" i="29" s="1"/>
  <c r="F190" i="29"/>
  <c r="F189" i="29"/>
  <c r="F182" i="29"/>
  <c r="H182" i="29" s="1"/>
  <c r="F181" i="29"/>
  <c r="H181" i="29" s="1"/>
  <c r="F180" i="29"/>
  <c r="H180" i="29" s="1"/>
  <c r="F179" i="29"/>
  <c r="H179" i="29" s="1"/>
  <c r="F178" i="29"/>
  <c r="H178" i="29" s="1"/>
  <c r="F177" i="29"/>
  <c r="H177" i="29" s="1"/>
  <c r="F176" i="29"/>
  <c r="F173" i="29"/>
  <c r="H173" i="29" s="1"/>
  <c r="F172" i="29"/>
  <c r="H172" i="29" s="1"/>
  <c r="F170" i="29"/>
  <c r="H170" i="29" s="1"/>
  <c r="F169" i="29"/>
  <c r="H169" i="29" s="1"/>
  <c r="F168" i="29"/>
  <c r="H168" i="29" s="1"/>
  <c r="F167" i="29"/>
  <c r="F166" i="29"/>
  <c r="F164" i="29"/>
  <c r="H164" i="29" s="1"/>
  <c r="F163" i="29"/>
  <c r="H163" i="29" s="1"/>
  <c r="F162" i="29"/>
  <c r="F160" i="29"/>
  <c r="H160" i="29" s="1"/>
  <c r="F159" i="29"/>
  <c r="H159" i="29" s="1"/>
  <c r="F158" i="29"/>
  <c r="F157" i="29"/>
  <c r="H157" i="29" s="1"/>
  <c r="F156" i="29"/>
  <c r="H156" i="29" s="1"/>
  <c r="F155" i="29"/>
  <c r="H155" i="29" s="1"/>
  <c r="F154" i="29"/>
  <c r="F153" i="29"/>
  <c r="F150" i="29"/>
  <c r="H150" i="29" s="1"/>
  <c r="F149" i="29"/>
  <c r="H149" i="29" s="1"/>
  <c r="F148" i="29"/>
  <c r="F146" i="29"/>
  <c r="H146" i="29" s="1"/>
  <c r="F145" i="29"/>
  <c r="H145" i="29" s="1"/>
  <c r="F144" i="29"/>
  <c r="H144" i="29" s="1"/>
  <c r="F143" i="29"/>
  <c r="H143" i="29" s="1"/>
  <c r="F142" i="29"/>
  <c r="H142" i="29" s="1"/>
  <c r="F139" i="29"/>
  <c r="H139" i="29" s="1"/>
  <c r="F138" i="29"/>
  <c r="H138" i="29" s="1"/>
  <c r="F137" i="29"/>
  <c r="H137" i="29" s="1"/>
  <c r="F135" i="29"/>
  <c r="H135" i="29" s="1"/>
  <c r="F134" i="29"/>
  <c r="F133" i="29"/>
  <c r="H133" i="29" s="1"/>
  <c r="F132" i="29"/>
  <c r="F130" i="29"/>
  <c r="H130" i="29" s="1"/>
  <c r="F129" i="29"/>
  <c r="H129" i="29" s="1"/>
  <c r="F128" i="29"/>
  <c r="H128" i="29" s="1"/>
  <c r="F127" i="29"/>
  <c r="H127" i="29" s="1"/>
  <c r="F126" i="29"/>
  <c r="H126" i="29" s="1"/>
  <c r="F125" i="29"/>
  <c r="F122" i="29"/>
  <c r="H122" i="29" s="1"/>
  <c r="F121" i="29"/>
  <c r="H121" i="29" s="1"/>
  <c r="F119" i="29"/>
  <c r="H119" i="29" s="1"/>
  <c r="F118" i="29"/>
  <c r="H118" i="29" s="1"/>
  <c r="F117" i="29"/>
  <c r="H117" i="29" s="1"/>
  <c r="F116" i="29"/>
  <c r="H116" i="29" s="1"/>
  <c r="F115" i="29"/>
  <c r="H115" i="29" s="1"/>
  <c r="F113" i="29"/>
  <c r="H113" i="29" s="1"/>
  <c r="F112" i="29"/>
  <c r="H112" i="29" s="1"/>
  <c r="F111" i="29"/>
  <c r="H111" i="29" s="1"/>
  <c r="F110" i="29"/>
  <c r="H110" i="29" s="1"/>
  <c r="F109" i="29"/>
  <c r="H109" i="29" s="1"/>
  <c r="F108" i="29"/>
  <c r="F107" i="29"/>
  <c r="H107" i="29" s="1"/>
  <c r="F106" i="29"/>
  <c r="H106" i="29" s="1"/>
  <c r="F105" i="29"/>
  <c r="F104" i="29"/>
  <c r="H104" i="29" s="1"/>
  <c r="F103" i="29"/>
  <c r="H103" i="29" s="1"/>
  <c r="F102" i="29"/>
  <c r="H102" i="29" s="1"/>
  <c r="F101" i="29"/>
  <c r="H101" i="29" s="1"/>
  <c r="F100" i="29"/>
  <c r="H100" i="29" s="1"/>
  <c r="F99" i="29"/>
  <c r="H99" i="29" s="1"/>
  <c r="F96" i="29"/>
  <c r="H96" i="29" s="1"/>
  <c r="F95" i="29"/>
  <c r="H95" i="29" s="1"/>
  <c r="F94" i="29"/>
  <c r="H94" i="29" s="1"/>
  <c r="F93" i="29"/>
  <c r="F91" i="29"/>
  <c r="H91" i="29" s="1"/>
  <c r="F90" i="29"/>
  <c r="H90" i="29" s="1"/>
  <c r="F89" i="29"/>
  <c r="F88" i="29"/>
  <c r="H88" i="29" s="1"/>
  <c r="F87" i="29"/>
  <c r="H87" i="29" s="1"/>
  <c r="F86" i="29"/>
  <c r="H86" i="29" s="1"/>
  <c r="F85" i="29"/>
  <c r="F84" i="29"/>
  <c r="H84" i="29" s="1"/>
  <c r="F83" i="29"/>
  <c r="F80" i="29"/>
  <c r="H80" i="29" s="1"/>
  <c r="F79" i="29"/>
  <c r="F78" i="29"/>
  <c r="H78" i="29" s="1"/>
  <c r="F77" i="29"/>
  <c r="H77" i="29" s="1"/>
  <c r="F76" i="29"/>
  <c r="F74" i="29"/>
  <c r="H74" i="29" s="1"/>
  <c r="F73" i="29"/>
  <c r="H73" i="29" s="1"/>
  <c r="F72" i="29"/>
  <c r="F71" i="29"/>
  <c r="H71" i="29" s="1"/>
  <c r="F70" i="29"/>
  <c r="H70" i="29" s="1"/>
  <c r="F69" i="29"/>
  <c r="H69" i="29" s="1"/>
  <c r="F68" i="29"/>
  <c r="F67" i="29"/>
  <c r="F64" i="29"/>
  <c r="H64" i="29" s="1"/>
  <c r="F63" i="29"/>
  <c r="H63" i="29" s="1"/>
  <c r="F62" i="29"/>
  <c r="H62" i="29" s="1"/>
  <c r="F61" i="29"/>
  <c r="H61" i="29" s="1"/>
  <c r="F59" i="29"/>
  <c r="F58" i="29"/>
  <c r="H58" i="29" s="1"/>
  <c r="F57" i="29"/>
  <c r="H57" i="29" s="1"/>
  <c r="F56" i="29"/>
  <c r="H56" i="29" s="1"/>
  <c r="F55" i="29"/>
  <c r="F54" i="29"/>
  <c r="H54" i="29" s="1"/>
  <c r="F53" i="29"/>
  <c r="F60" i="29" s="1"/>
  <c r="F51" i="29"/>
  <c r="H51" i="29" s="1"/>
  <c r="F50" i="29"/>
  <c r="H50" i="29" s="1"/>
  <c r="F49" i="29"/>
  <c r="F48" i="29"/>
  <c r="H48" i="29" s="1"/>
  <c r="F47" i="29"/>
  <c r="H47" i="29" s="1"/>
  <c r="F46" i="29"/>
  <c r="H46" i="29" s="1"/>
  <c r="F45" i="29"/>
  <c r="H45" i="29" s="1"/>
  <c r="F43" i="29"/>
  <c r="H43" i="29" s="1"/>
  <c r="F42" i="29"/>
  <c r="H42" i="29" s="1"/>
  <c r="F41" i="29"/>
  <c r="H41" i="29" s="1"/>
  <c r="F40" i="29"/>
  <c r="H40" i="29" s="1"/>
  <c r="F39" i="29"/>
  <c r="H39" i="29" s="1"/>
  <c r="F38" i="29"/>
  <c r="H38" i="29" s="1"/>
  <c r="F37" i="29"/>
  <c r="F35" i="29"/>
  <c r="H35" i="29" s="1"/>
  <c r="F34" i="29"/>
  <c r="H34" i="29" s="1"/>
  <c r="F33" i="29"/>
  <c r="H33" i="29" s="1"/>
  <c r="F32" i="29"/>
  <c r="H32" i="29" s="1"/>
  <c r="F31" i="29"/>
  <c r="H31" i="29" s="1"/>
  <c r="F30" i="29"/>
  <c r="F28" i="29"/>
  <c r="H28" i="29" s="1"/>
  <c r="F27" i="29"/>
  <c r="F17" i="29"/>
  <c r="H17" i="29" s="1"/>
  <c r="F16" i="29"/>
  <c r="H16" i="29" s="1"/>
  <c r="F15" i="29"/>
  <c r="H15" i="29" s="1"/>
  <c r="F14" i="29"/>
  <c r="H14" i="29" s="1"/>
  <c r="F13" i="29"/>
  <c r="F12" i="29"/>
  <c r="H12" i="29" s="1"/>
  <c r="F24" i="29"/>
  <c r="H24" i="29" s="1"/>
  <c r="F23" i="29"/>
  <c r="H23" i="29" s="1"/>
  <c r="F22" i="29"/>
  <c r="H22" i="29" s="1"/>
  <c r="F21" i="29"/>
  <c r="H21" i="29" s="1"/>
  <c r="F20" i="29"/>
  <c r="H20" i="29" s="1"/>
  <c r="F19" i="29"/>
  <c r="H19" i="29" s="1"/>
  <c r="F10" i="29"/>
  <c r="H10" i="29" s="1"/>
  <c r="F9" i="29"/>
  <c r="H9" i="29" s="1"/>
  <c r="F8" i="29"/>
  <c r="H8" i="29" s="1"/>
  <c r="F7" i="29"/>
  <c r="H7" i="29" s="1"/>
  <c r="F6" i="29"/>
  <c r="H6" i="29" s="1"/>
  <c r="F5" i="29"/>
  <c r="H5" i="29" s="1"/>
  <c r="F4" i="29"/>
  <c r="H120" i="29" l="1"/>
  <c r="H174" i="29"/>
  <c r="H18" i="29"/>
  <c r="H114" i="29"/>
  <c r="H140" i="29"/>
  <c r="H25" i="29"/>
  <c r="H65" i="29"/>
  <c r="H147" i="29"/>
  <c r="H11" i="29"/>
  <c r="H52" i="29"/>
  <c r="H123" i="29"/>
  <c r="F92" i="29"/>
  <c r="F140" i="29"/>
  <c r="H165" i="29"/>
  <c r="F97" i="29"/>
  <c r="F136" i="29"/>
  <c r="F161" i="29"/>
  <c r="F165" i="29"/>
  <c r="H83" i="29"/>
  <c r="H92" i="29" s="1"/>
  <c r="F52" i="29"/>
  <c r="F29" i="29"/>
  <c r="F44" i="29"/>
  <c r="F197" i="29"/>
  <c r="F202" i="29"/>
  <c r="F75" i="29"/>
  <c r="F81" i="29"/>
  <c r="F131" i="29"/>
  <c r="F183" i="29"/>
  <c r="H97" i="29"/>
  <c r="F36" i="29"/>
  <c r="F171" i="29"/>
  <c r="H27" i="29"/>
  <c r="H29" i="29" s="1"/>
  <c r="H132" i="29"/>
  <c r="H136" i="29" s="1"/>
  <c r="H151" i="29"/>
  <c r="H67" i="29"/>
  <c r="H75" i="29" s="1"/>
  <c r="H37" i="29"/>
  <c r="H44" i="29" s="1"/>
  <c r="H30" i="29"/>
  <c r="H36" i="29" s="1"/>
  <c r="H189" i="29"/>
  <c r="H197" i="29" s="1"/>
  <c r="H166" i="29"/>
  <c r="H171" i="29" s="1"/>
  <c r="H60" i="29"/>
  <c r="F18" i="29"/>
  <c r="F25" i="29"/>
  <c r="F151" i="29"/>
  <c r="H76" i="29"/>
  <c r="H81" i="29" s="1"/>
  <c r="H125" i="29"/>
  <c r="H131" i="29" s="1"/>
  <c r="H198" i="29"/>
  <c r="H202" i="29" s="1"/>
  <c r="H176" i="29"/>
  <c r="H183" i="29" s="1"/>
  <c r="H153" i="29"/>
  <c r="H161" i="29" s="1"/>
  <c r="F120" i="29"/>
  <c r="F65" i="29"/>
  <c r="H124" i="29" l="1"/>
  <c r="H203" i="29"/>
  <c r="H152" i="29"/>
  <c r="H141" i="29"/>
  <c r="H82" i="29"/>
  <c r="H66" i="29"/>
  <c r="H26" i="29"/>
  <c r="H175" i="29"/>
  <c r="H98" i="29"/>
  <c r="B205" i="29"/>
  <c r="F186" i="29"/>
  <c r="H186" i="29" s="1"/>
  <c r="F185" i="29"/>
  <c r="H185" i="29" s="1"/>
  <c r="F184" i="29"/>
  <c r="F187" i="29" l="1"/>
  <c r="H184" i="29"/>
  <c r="H187" i="29" s="1"/>
  <c r="H188" i="29" s="1"/>
  <c r="H204" i="29" s="1"/>
  <c r="F123" i="29"/>
  <c r="F11" i="29"/>
  <c r="F147" i="29"/>
  <c r="F114" i="29"/>
  <c r="F174" i="29"/>
</calcChain>
</file>

<file path=xl/sharedStrings.xml><?xml version="1.0" encoding="utf-8"?>
<sst xmlns="http://schemas.openxmlformats.org/spreadsheetml/2006/main" count="311" uniqueCount="273">
  <si>
    <t>Questionnaire Components</t>
  </si>
  <si>
    <t>Introduction</t>
  </si>
  <si>
    <t xml:space="preserve">             Purpose</t>
  </si>
  <si>
    <t xml:space="preserve">             Scope &amp; Structure</t>
  </si>
  <si>
    <t xml:space="preserve">             Frequency</t>
  </si>
  <si>
    <t>Rating</t>
  </si>
  <si>
    <t>PURPOSE</t>
  </si>
  <si>
    <t>SCOPE &amp; STRUCTURE</t>
  </si>
  <si>
    <t>FREQUENCY</t>
  </si>
  <si>
    <t>Needs Improvement</t>
  </si>
  <si>
    <t>Marginally Satisfactory</t>
  </si>
  <si>
    <t xml:space="preserve"> Satisfactory</t>
  </si>
  <si>
    <t>Strong</t>
  </si>
  <si>
    <t>Management is committed and is employing industry leading practices to proactively identify and mitigate risk. Compliance management processes can be characterized as fully effective, formal and well-supported, thereby minimizing the likelihood of material loss and/or adverse publicity due to risk exposure. </t>
  </si>
  <si>
    <t>Operating procedures and practices are minimally acceptable. Opportunities exist to strengthen the compliance program and address identified gaps to minimize exposure to material loss and/or adverse publicity. </t>
  </si>
  <si>
    <t>Area</t>
  </si>
  <si>
    <t>Driver Weight</t>
  </si>
  <si>
    <t>Factor</t>
  </si>
  <si>
    <t>Factor Weight</t>
  </si>
  <si>
    <t>Sub Factor</t>
  </si>
  <si>
    <t>Sub Factor Weight</t>
  </si>
  <si>
    <t>Weighted Score</t>
  </si>
  <si>
    <t>Factor Score</t>
  </si>
  <si>
    <t>Driver Score</t>
  </si>
  <si>
    <t>Yes</t>
  </si>
  <si>
    <t>List One</t>
  </si>
  <si>
    <t>List Two</t>
  </si>
  <si>
    <t>List Three</t>
  </si>
  <si>
    <t>No</t>
  </si>
  <si>
    <t>NA</t>
  </si>
  <si>
    <t>Actions Needed to Strengthen Controls</t>
  </si>
  <si>
    <t>Operating procedures and practices are fully satisfactory. Management oversight and systems are deemed responsive and capable of identifying and addressing gaps on a timely basis thereby reducing exposure to material loss and/or adverse publicity. </t>
  </si>
  <si>
    <t xml:space="preserve">Justification for rating and reference to supporting documentation </t>
  </si>
  <si>
    <t xml:space="preserve">Shortcomings exist, with a large number of requirements not being met, increasing the likelihood of financial, legal, and reputational damage including fines and civil penalties. Management must take immediate corrective action and implement enhancements to address identified weaknesses. </t>
  </si>
  <si>
    <t>MENA FCCG PRIVACY AND DATA PROTECTION ASSESSMENT QUESTIONNAIRE</t>
  </si>
  <si>
    <t>Privacy and Data Protection Assessment Areas</t>
  </si>
  <si>
    <t>MENA FCCG PRIVACY AND DATA PROTECTION ASSESSMENT QUESTIONNAIRE - TABLE OF CONTENTS</t>
  </si>
  <si>
    <t>MENA FCCG PRIVACY AND DATA PROTECTION  ASSESSMENT QUESTIONNAIRE - INTRODUCTION</t>
  </si>
  <si>
    <t xml:space="preserve">Governance and Accountability </t>
  </si>
  <si>
    <t>Privacy and Data Protection Officer</t>
  </si>
  <si>
    <t xml:space="preserve">The bank has appointed a Privacy and Data Protection Officer or has allocated equivalent responsibilities to designated personnel (e.g. within Legal, Compliance, Risk Management)  hereinafter referred to as “ Privacy and Data Protection Officer” </t>
  </si>
  <si>
    <t xml:space="preserve">Contact details of the  Privacy and Data Protection are posted on the bank website (where required by regulatory authorities) </t>
  </si>
  <si>
    <t xml:space="preserve">Privacy and Data Protection Officer Job description specifically articulate the roles and responsibilities in relation to the Privacy and Data Protection Program including ongoing compliance monitoring, ensuring a Privacy by Design, and fostering a culture of compliance </t>
  </si>
  <si>
    <t xml:space="preserve">The  Privacy and Data Protection Officer maintains a register of applicable laws and regulations and monitors changes to regulatory mandates and best practice        </t>
  </si>
  <si>
    <t xml:space="preserve">The bank’s  Privacy and Data Protection Officer reports to the highest management level </t>
  </si>
  <si>
    <t xml:space="preserve">The  Privacy and Data Protection Officer is equipped with the necessary resources to carry out his/her tasks </t>
  </si>
  <si>
    <t xml:space="preserve">The bank’s Privacy and Data Protection Officer/ the  Privacy and Data Protection  team members maintain special certifications      </t>
  </si>
  <si>
    <t xml:space="preserve">Board Oversight </t>
  </si>
  <si>
    <t>The CEO is responsible to ensure that the Privacy and Data Protection program is carried out consistently with clear lines of authority</t>
  </si>
  <si>
    <t>Board members provide oversight over the bank’s  Privacy and Data Protection program</t>
  </si>
  <si>
    <t>The board receives regular reports on the implementation of the  Privacy and Data Protection program</t>
  </si>
  <si>
    <t xml:space="preserve">The Board received appropriate management information that allows it to exercise effective oversight over the program         </t>
  </si>
  <si>
    <t>The board and senior management are familiar with applicable laws and regulations and leading practices in relation to  Privacy and Data Protection</t>
  </si>
  <si>
    <t xml:space="preserve">Privacy and Data Protection is a regular item on board meeting agendas    </t>
  </si>
  <si>
    <t xml:space="preserve">Privacy and Data Protection Champions  </t>
  </si>
  <si>
    <t xml:space="preserve">The bank has identified individuals responsible for  Privacy and Data Protection in each business unit, i.e. Privacy and Data Protection Champions at each function </t>
  </si>
  <si>
    <t xml:space="preserve">Privacy and Data Protection Champions job descriptions articulate clearly their roles in relation to the Program     </t>
  </si>
  <si>
    <t xml:space="preserve">Privacy and Data Protection Champions roles and responsibilities include completing Privacy Impact Assessments relevant to their functions </t>
  </si>
  <si>
    <t xml:space="preserve">Privacy and Data Protection Champions roles and responsibilities include updating the Data Mapping exercise </t>
  </si>
  <si>
    <t>Privacy and Data Protection Champions roles and responsibilities include escalating Privacy and Data Protection issues to the Privacy and Data Protection Officer</t>
  </si>
  <si>
    <t xml:space="preserve">Privacy and Data Protection Champions roles and responsibilities include raising Privacy and Data Protection awareness in their respective function </t>
  </si>
  <si>
    <t xml:space="preserve">Policies, Procedures, and Privacy Notices </t>
  </si>
  <si>
    <t xml:space="preserve">1.  Governance and Accountability </t>
  </si>
  <si>
    <t>2.  Policies, Procedures, and Privacy Notices</t>
  </si>
  <si>
    <t xml:space="preserve">Governing Policies </t>
  </si>
  <si>
    <t xml:space="preserve">The bank maintains a  Privacy and Data Protection policy that fully complies with applicable regulatory requirements   </t>
  </si>
  <si>
    <t xml:space="preserve">The bank maintains an organizational Code of Conduct that includes privacy and data protection, on which employees are required to attest  </t>
  </si>
  <si>
    <t>The bank provides data privacy notice at all points where personal data is collected</t>
  </si>
  <si>
    <t xml:space="preserve">The bank has a process to ensure all privacy notices are written in clear language, and made available in an easily accessible form. </t>
  </si>
  <si>
    <t>The bank has ensured the privacy notices (both internal and external) effectively communicate the purpose for processing in respect of each of the processing activities applicable to those to whom the privacy notice is directed.</t>
  </si>
  <si>
    <t>The bank has a process to identify any instances where personal data is collected via third parties</t>
  </si>
  <si>
    <t xml:space="preserve">The bank has a process to ensure that all data subjects – whose data has been collected via third parties - have been provided with an adequate privacy notice </t>
  </si>
  <si>
    <t xml:space="preserve">The bank has a process to assess the privacy and data protection practices of third parties before receiving personal data from such third party </t>
  </si>
  <si>
    <t>Privacy Notice</t>
  </si>
  <si>
    <t xml:space="preserve">The bank maintains a policy for obtaining data subject consent  that fully meets regulatory requirements  </t>
  </si>
  <si>
    <t xml:space="preserve">The bank maintains a consent objection process - enabling data subjects to withdraw their consent. </t>
  </si>
  <si>
    <t xml:space="preserve">The bank has a process to check consent in privacy notices and to ensure that privacy notices specify which processing uses consent as its basis, the right to withdraw consent and the consequences of doing so. </t>
  </si>
  <si>
    <t xml:space="preserve">The bank maintains a consent withdrawal notification mechanism - where personal data has been transferred to other parties on the basis of consent, other parties are informed in the event the consent is withdrawn </t>
  </si>
  <si>
    <t>The bank has a process to ensure consent is recorded and can be tied to the data subject at the processing activity.</t>
  </si>
  <si>
    <t>The bank has developed a process to ensure that each time a new processing activity which will rely upon consent as the legal basis for processing is implemented, a fresh consent is sought.</t>
  </si>
  <si>
    <t>The bank has a process for the cessation of processing and the deletion of personal data where consent is removed.</t>
  </si>
  <si>
    <t xml:space="preserve">Consents </t>
  </si>
  <si>
    <t xml:space="preserve"> Data Usage / Purpose Limitation </t>
  </si>
  <si>
    <t>The bank has a process to identify all points of collection of personal data.</t>
  </si>
  <si>
    <t>The bank has a process to review points of collection to ensure the scope of personal data collected is limited to what is necessary</t>
  </si>
  <si>
    <t>The bank has a process, that at the point of data collection, personal data it is tagged or 'bucketed' by reference to its purpose.</t>
  </si>
  <si>
    <t>The bank maintains policies to ensure the data is only used for the purpose which it was collected</t>
  </si>
  <si>
    <t>the bank has a system that ensures only those who need access to personal data for the purpose for which it is collected are given access to the database where it is stored.</t>
  </si>
  <si>
    <t>The bank maintains policies/procedures for collection and use of sensitive personal data (including biometric data)</t>
  </si>
  <si>
    <t xml:space="preserve">The bank maintains policies/procedures for collection and use of children and minors’ personal data </t>
  </si>
  <si>
    <t>The bank maintains policies/procedures to integrate data privacy into direct marketing practices</t>
  </si>
  <si>
    <t>The bank maintains policies/procedures to integrate data privacy into e-mail marketing practices</t>
  </si>
  <si>
    <t>The bank maintains policies/procedures to integrate data privacy into telemarketing practices</t>
  </si>
  <si>
    <t>The bank maintains policies/procedures to integrate data privacy into digital advertising practices (e.g. online)</t>
  </si>
  <si>
    <t>The bank maintains policies/procedures to integrate data privacy into the organization’s use of social media</t>
  </si>
  <si>
    <t xml:space="preserve">The bank maintains a suppression list that includes all data subjects who have objected to receiving any kind of direct marketing </t>
  </si>
  <si>
    <t xml:space="preserve">The bank has a process to ensure sales/marketing teams have access to the suppression list and are required to check against that list before out-bounding new targets. </t>
  </si>
  <si>
    <t xml:space="preserve">Marketing </t>
  </si>
  <si>
    <t xml:space="preserve">Employees </t>
  </si>
  <si>
    <t xml:space="preserve">The bank maintains an employee data privacy notice that fully complies with applicable regulatory requirements   </t>
  </si>
  <si>
    <t>The bank has process to ensure all employees has access to/have received the privacy notice (e.g. through posting on the Intranet)</t>
  </si>
  <si>
    <t>The bank maintains policies/procedures to integrate data privacy into practices for monitoring employees</t>
  </si>
  <si>
    <t>The bank has a process to ensure employees are aware that their activity on the bank’s devices may be monitored.</t>
  </si>
  <si>
    <t xml:space="preserve">Data Mapping and Privacy Impact Assessments (PIAs) </t>
  </si>
  <si>
    <t xml:space="preserve">3.  Data Mapping and Privacy Impact Assessments (PIAs) </t>
  </si>
  <si>
    <t xml:space="preserve">PIAs </t>
  </si>
  <si>
    <t xml:space="preserve">The bank maintains PIA guidelines and templates </t>
  </si>
  <si>
    <t xml:space="preserve">The bank has a clear criteria for when a PIA must be completed </t>
  </si>
  <si>
    <t xml:space="preserve">The bank’s PIA allows a clear identification of both; inherent risks and residual risks (following implementation of appropriate controls) </t>
  </si>
  <si>
    <t>The bank conducts PIA for changes to existing programs, systems, or processes that may have privacy implications</t>
  </si>
  <si>
    <t>The bank maintains a process to track and address data protection issues identified during PIAs</t>
  </si>
  <si>
    <t xml:space="preserve">The bank maintains internal process which ensures that a PIA is triggered when new data points are being collected or personal data is being used in new ways within the organization.  </t>
  </si>
  <si>
    <t xml:space="preserve">The bank has delivered education to stakeholders /Privacy Champions to ensure that they recognize those instances where a PIA must be completed and their role in completing the PIA </t>
  </si>
  <si>
    <t xml:space="preserve">The bank maintains a process to report PIA analysis and results to regulators (where required) </t>
  </si>
  <si>
    <t xml:space="preserve">Data Mapping </t>
  </si>
  <si>
    <t>The bank has conducted a  Data Mapping Exercise for processing activities</t>
  </si>
  <si>
    <t xml:space="preserve">The bank has developed an internal process for regular review of the  Data Mapping Exercise to ensure that the document remains live and accurate.  </t>
  </si>
  <si>
    <t xml:space="preserve">A lawful basis has been identified under the Data Mapping Exercise for all processing activities </t>
  </si>
  <si>
    <t xml:space="preserve">Where no lawful basis for processing can be identified, the bank has stopped the processing activity and deleted any associated personal data. </t>
  </si>
  <si>
    <t>Where the bank has used the legitimate interest as the basis for processing, it has reflected such in its Privacy Notices.</t>
  </si>
  <si>
    <t xml:space="preserve">Security </t>
  </si>
  <si>
    <t xml:space="preserve">4.   Security </t>
  </si>
  <si>
    <t xml:space="preserve">Appropriate Measures </t>
  </si>
  <si>
    <t>The bank maintains technical security measures (e.g. intrusion detection, firewalls, monitoring)</t>
  </si>
  <si>
    <t xml:space="preserve">The bank maintains measures to encrypt personal data  </t>
  </si>
  <si>
    <t>The bank maintains an acceptable use of information resources policy</t>
  </si>
  <si>
    <t xml:space="preserve">The bank maintains procedures to restrict access to personal data (e.g. role-based access, segregation of duties) </t>
  </si>
  <si>
    <t>The bank integrates data privacy into a corporate security policy (protection of physical premises and hard assets)</t>
  </si>
  <si>
    <t>The bank integrates data privacy into business continuity plans</t>
  </si>
  <si>
    <t>The bank maintains a data-loss prevention strategy</t>
  </si>
  <si>
    <t>The bank maintains a security certification (e.g. ISO)</t>
  </si>
  <si>
    <t xml:space="preserve">The bank maintains a data classification policy </t>
  </si>
  <si>
    <t xml:space="preserve">Review and Validation </t>
  </si>
  <si>
    <t xml:space="preserve">The bank has a process for conducting ongoing review of the information security policies and measures to identify areas for improvement. </t>
  </si>
  <si>
    <t xml:space="preserve">The bank undertakes reviews of market best practices from a technical standpoint to ensure that the security measures being put in place are sufficient. </t>
  </si>
  <si>
    <t>The bank has a process for conducting penetration testing and / or phishing exercises to test the strength of security measures in place</t>
  </si>
  <si>
    <t>The bank maintains a process for conducting reviews of security measures when there are changes to systems or processes or the nature of data processed</t>
  </si>
  <si>
    <t xml:space="preserve">5.   Data Subject Rights </t>
  </si>
  <si>
    <t xml:space="preserve">Data Subject Rights </t>
  </si>
  <si>
    <t xml:space="preserve">Policies and Procedure </t>
  </si>
  <si>
    <t>The bank’s Privacy and Data Protection Policy includes all applicable data subject rights</t>
  </si>
  <si>
    <t xml:space="preserve">The bank’s Privacy Notice effectively communicate data subject rights (as applicable), including clear instructions as to how they can be exercised.   </t>
  </si>
  <si>
    <t xml:space="preserve">The bank’s Employees’ Privacy Notice effectively communicate data subject rights (as applicable), including clear instructions as to how they can be exercised.   </t>
  </si>
  <si>
    <t>The bank maintains procedures to allow customers to object to automated decision making within applicable regulatory timeframes</t>
  </si>
  <si>
    <t xml:space="preserve">The bank has a process to identify all instances of automated decision making </t>
  </si>
  <si>
    <t>The bank maintains procedures to respond to requests to be forgotten or for erasure of data within applicable regulatory timeframes</t>
  </si>
  <si>
    <t>The bank maintains policies/procedures for secure destruction of personal data</t>
  </si>
  <si>
    <t>The bank maintains procedures to respond to requests for data portability within applicable regulatory timeframes</t>
  </si>
  <si>
    <t xml:space="preserve">The bank maintains procedures to respond to requests to opt–out of, restrict or object to processing within applicable regulatory timeframes </t>
  </si>
  <si>
    <t>The bank maintains procedures to respond to requests and/or provide a mechanism for individuals to update or correct their personal data  within applicable regulatory timeframes</t>
  </si>
  <si>
    <t>The bank maintains policies/procedures for maintaining data quality</t>
  </si>
  <si>
    <t>The bank implements self-service tools for data updates - where possible, to enable users to update their own data.</t>
  </si>
  <si>
    <t>The bank maintains procedures to respond to requests for access to personal data  within applicable regulatory timeframes</t>
  </si>
  <si>
    <t>The bank maintains Frequently Asked Questions to respond to queries from individuals</t>
  </si>
  <si>
    <t>The bank maintains procedures to address data subject complaints</t>
  </si>
  <si>
    <t>MENA FCCG Privacy and Data Protection Assessment Questionnaire</t>
  </si>
  <si>
    <t xml:space="preserve">The bank maintains an automated solution to manage the fulfilment of data subject rights </t>
  </si>
  <si>
    <t>The bank’s training programs deliver fundamental awareness of data subject rights.</t>
  </si>
  <si>
    <t xml:space="preserve">The bank has appointed individuals responsible for receiving requests from data subjects for each related business units </t>
  </si>
  <si>
    <t xml:space="preserve">The job descriptions of individuals responsible for receiving/processing  requests from data subjects have been updated to reflect these responsibilities </t>
  </si>
  <si>
    <t>The bank delivers customized training to individuals responsible for receiving/processing  requests from data subjects on how to handle such requests</t>
  </si>
  <si>
    <t xml:space="preserve">Infrastructure and Capacity Building  </t>
  </si>
  <si>
    <t>When acting as a data controller, the bank has a procedure in place to ensure that if it rectifies or erases any data as a result of the data subject exercising his right to rectification and right to be forgotten, any recipient, to whom the data has been disclosed, is informed of the change, unless this is not possible of cannot be realized, as the case may be.</t>
  </si>
  <si>
    <t xml:space="preserve">The bank ensures contractual obligations with any third party data recipients require the third party to delete the personal data when requested to do so by the bank </t>
  </si>
  <si>
    <t xml:space="preserve">Third Parties </t>
  </si>
  <si>
    <t xml:space="preserve">The bank maintains an inventory of all third parties that process data on its behalf </t>
  </si>
  <si>
    <t>The bank conducts due diligence around the data privacy and security posture of potential and existing processors</t>
  </si>
  <si>
    <t>The bank maintains a data processor due diligence checklist that aims to assess the types of personal data processed, the volumes, the processor's background and capabilities etc. and the guarantees that they will offer the bank.</t>
  </si>
  <si>
    <t xml:space="preserve">The bank delivers proper awareness and/or training to procurement and legal teams to ensure they understand and abide with the data protection requirements in relation to conducting agreements with third parties </t>
  </si>
  <si>
    <t xml:space="preserve">The bank has a process to ensure the data processor due diligence checklist is applied in any procurement process before a winner is selected.  </t>
  </si>
  <si>
    <t>The bank has appointed a team to undertake the due diligence checklist assessment</t>
  </si>
  <si>
    <t xml:space="preserve">Due Diligence </t>
  </si>
  <si>
    <t>The bank has developed standard contractual clauses that must be applied consistently on all agreements with third parties that process data on its behalf (e.g. data security; confidentiality; data subject requests; breach notification, responding to enquiries from data protection authorities, consent for appointment of sub-processors; and audit rights).</t>
  </si>
  <si>
    <t xml:space="preserve">The bank’s agreements with data processors, ensure that the agreement contains contractual provisions under which the processor takes responsibility for the actions of any sub-processor. </t>
  </si>
  <si>
    <t>The bank’s agreements with data processors, ensure the processor only engages a sub-processor with the bank’s express consent.</t>
  </si>
  <si>
    <t>The bank has a process to ensure any sub-processors are identified in the agreement the bank has with the processor</t>
  </si>
  <si>
    <t xml:space="preserve"> Data Processors </t>
  </si>
  <si>
    <t xml:space="preserve">Contractual Clauses </t>
  </si>
  <si>
    <t>The bank has conducted a review of agreements with third parties that process data on its behalf to ensure compliance with applicable regulatory requirements</t>
  </si>
  <si>
    <t>The bank has a process to review long–term contracts for new or evolving data privacy risks</t>
  </si>
  <si>
    <t>The bank conducts audits on key data processors on an ad hoc basis.</t>
  </si>
  <si>
    <t xml:space="preserve">Ongoing Reviews </t>
  </si>
  <si>
    <t>Data Transfers &amp; Data Sharing</t>
  </si>
  <si>
    <t xml:space="preserve">The bank maintains an inventory of all third parties that receive personal data from the bank </t>
  </si>
  <si>
    <t>The bank maintains a data sharing due diligence checklist that aims to assess the types of personal data shared, the volumes, the third party's background and capabilities etc. and the guarantees that they will offer the bank.</t>
  </si>
  <si>
    <t>The bank has appointed a team to undertake the due diligence checklist assessments</t>
  </si>
  <si>
    <t>The bank has delivered proper awareness and/or training to procurement and legal teams to ensure they understand and abide with the data protection requirements in relation to conducting data sharing agreements</t>
  </si>
  <si>
    <t>The bank has a process to ensure all data sharing /transfers have legal basis as required by applicable regulatory requirements (e.g. customer consent, regulatory approval, etc. ) including full documentation</t>
  </si>
  <si>
    <t>The bank has developed standard contractual clauses that must be applied consistently on all data sharing arrangements</t>
  </si>
  <si>
    <t xml:space="preserve">The bank has a process to ensure data transfer agreements comply with applicable regulatory requirements </t>
  </si>
  <si>
    <t>The bank has a process to ensure that all data transfer arrangements are documented under the Data Mapping Exercise.</t>
  </si>
  <si>
    <t>Contractual Clauses</t>
  </si>
  <si>
    <t xml:space="preserve">The bank applies a comprehensive privacy, data protection, and security training program targeting all employees </t>
  </si>
  <si>
    <t xml:space="preserve">The bank has a process to ensure training record is kept of all employees who undertake training. </t>
  </si>
  <si>
    <t>The bank arranges for regular refresher sessions, in particular where there are developments in law or guidance.</t>
  </si>
  <si>
    <t>There is a procedure for ensuring the refresher training is updated to reflect changes in regulatory mandates, risks, and evolving best practice</t>
  </si>
  <si>
    <t>Training programs are followed by an assessment with a minimum passing score</t>
  </si>
  <si>
    <t>The bank delivers targeted privacy training reflecting job specific content</t>
  </si>
  <si>
    <t xml:space="preserve">The results of the training are reported to the Board / Committee of the Board </t>
  </si>
  <si>
    <t>Directors and employees’ records include documentation of training received whether induction or refresher training</t>
  </si>
  <si>
    <t xml:space="preserve">Training &amp; Awareness </t>
  </si>
  <si>
    <t xml:space="preserve">Ongoing Training </t>
  </si>
  <si>
    <t xml:space="preserve">New hires </t>
  </si>
  <si>
    <t xml:space="preserve">The bank has a process to ensure all new employees receive  comprehensive privacy, data protection, and security training as part of their onboarding.   </t>
  </si>
  <si>
    <t>End of probationary period is contingent upon completion of induction training</t>
  </si>
  <si>
    <t>There is appropriate tracking and reporting of new hires training to ensure it abides with set timeframe</t>
  </si>
  <si>
    <t xml:space="preserve">The bank has procedures for communicating its program in an accessible way to all its employees (e.g. through Intranet) </t>
  </si>
  <si>
    <t>There is a procedure to provide written guidelines on the program to all employees</t>
  </si>
  <si>
    <t>There is a procedure to ensure ongoing circulations across the bank on privacy and data protection developments such as new regulations, enforcement actions, and best practice developments</t>
  </si>
  <si>
    <t>All employees are required to acknowledge and agree to adhere to privacy and data protection policies</t>
  </si>
  <si>
    <t>The bank delivers a privacy newsletter, or incorporates privacy into existing corporate communications</t>
  </si>
  <si>
    <t xml:space="preserve">Communication and Visibility </t>
  </si>
  <si>
    <t xml:space="preserve">The bank’s whistle blowing policy specifically articulates duty to report cited violation to privacy and data protection  </t>
  </si>
  <si>
    <t>The bank maintains a process to ensure all new employees are made aware of whistle blowing policy</t>
  </si>
  <si>
    <t>Whistleblowing</t>
  </si>
  <si>
    <t xml:space="preserve">Breach Management </t>
  </si>
  <si>
    <t xml:space="preserve">The bank maintains a documented and comprehensive Data Breach Response Plan </t>
  </si>
  <si>
    <t xml:space="preserve">The bank maintains a comprehensive record of breaches and potential breaches in a securely held incident log that documents remediation actions taken. </t>
  </si>
  <si>
    <t xml:space="preserve">The bank maintains a team to manage the incident log, and to liaise with the other teams and the  Privacy and Data Protection Officer  in respect of these incidents. </t>
  </si>
  <si>
    <t xml:space="preserve">The bank conducts mock breach exercises to test the breach management process and team in simulated "live fire" circumstances   </t>
  </si>
  <si>
    <t xml:space="preserve">The bank ensures all data processing contracts have a breach notification clause - with specified timescales rather than "without undue delay" </t>
  </si>
  <si>
    <t xml:space="preserve">Policies and Procedures </t>
  </si>
  <si>
    <t>The bank maintains a process for reviewing the incidents log to identify patterns and lessons learned - including repetitions and areas of weakness / process improvement, and apply the lessons learned.</t>
  </si>
  <si>
    <t>The bank has a process to report data privacy incident/breach metrics to senior management and the Board (e.g. nature of breach, risk, root cause)</t>
  </si>
  <si>
    <t xml:space="preserve">The bank maintains an inventory of breach notification requirements across the countries where it conducts its business operation (as applicable) </t>
  </si>
  <si>
    <t xml:space="preserve">The bank maintains a documented process for notifying data subjects with breaches in a timely manner – where applicable </t>
  </si>
  <si>
    <t>The bank maintains a documented process for notifying the regulator with breaches in a timely manner – where applicable</t>
  </si>
  <si>
    <t xml:space="preserve">Notifications </t>
  </si>
  <si>
    <t xml:space="preserve">Ongoing Monitoring and Validation </t>
  </si>
  <si>
    <t xml:space="preserve">Ongoing review and enhancement    </t>
  </si>
  <si>
    <t>The bank conducts self-assessments of the Privacy and Data Protection Program</t>
  </si>
  <si>
    <t xml:space="preserve">The bank maintains a process for tracking regulatory developments </t>
  </si>
  <si>
    <t xml:space="preserve">The bank maintains a process for tracking evolving best practice </t>
  </si>
  <si>
    <t xml:space="preserve">The bank has a process for benchmarking its Privacy and Data Protection Program against  evolving best practice for enhancement     </t>
  </si>
  <si>
    <t>The bank maintains a process to conduct ad-hoc assessments based on external events, such as complaints/breaches</t>
  </si>
  <si>
    <t>The bank deploys specific KRIs/KPIs to encourage and measure progress in improvement of the program and its implementation (e.g. number of data breaches, PIAs completed, privacy issues escalated by the Champions, Privacy and Data Protection training completion rates, results of mock breach exercises)</t>
  </si>
  <si>
    <t>The bank maintains documentation of monitoring results and reviews performed as evidence to demonstrate compliance and/or accountability</t>
  </si>
  <si>
    <t>The bank maintains procedures to investigate root causes of data privacy complaints and issues</t>
  </si>
  <si>
    <t>The bank conducts Independent Internal Audits of the Privacy and Data Protection program</t>
  </si>
  <si>
    <t xml:space="preserve">The Internal Audit Charter specifically includes the Privacy and Data Protection program </t>
  </si>
  <si>
    <t xml:space="preserve">The bank’s audit process includes a fire drill of a data breach or an investigation to test out its breach handling and response processes.    </t>
  </si>
  <si>
    <t>The bank engages a third party to conduct audits/assessments</t>
  </si>
  <si>
    <t xml:space="preserve">Independent Audits </t>
  </si>
  <si>
    <t>Privacy and Data Protection Testing/Monitoring Performed</t>
  </si>
  <si>
    <t>MENA FCCG PRIVACY AND DATA PROTECTION ASSESSMENT QUESTIONNAIRE - RATING</t>
  </si>
  <si>
    <t xml:space="preserve">Existing controls and practices are ineffective to mitigate risk, leading to high likelihood of financial, legal, and reputational damage. Management must address and fix these vulnerabilities as high priority. </t>
  </si>
  <si>
    <t xml:space="preserve">Meeting Evolving Regulatory Requirements and Building Customer Trust  </t>
  </si>
  <si>
    <t>10. Ongoing Monitoring and Validation</t>
  </si>
  <si>
    <t xml:space="preserve">6.   Data Processors </t>
  </si>
  <si>
    <t>7.   Data Transfers &amp; Data Sharing</t>
  </si>
  <si>
    <t xml:space="preserve">8.   Training &amp; Awareness </t>
  </si>
  <si>
    <t xml:space="preserve">9.   Breach Management </t>
  </si>
  <si>
    <t>2.0</t>
  </si>
  <si>
    <t>3.0</t>
  </si>
  <si>
    <t>4.0</t>
  </si>
  <si>
    <t>5.0</t>
  </si>
  <si>
    <t xml:space="preserve">0 &amp; 1 </t>
  </si>
  <si>
    <t xml:space="preserve">Non-Existent/ Weak </t>
  </si>
  <si>
    <t>Needs Improvement        (1.1 - 2.0)</t>
  </si>
  <si>
    <t xml:space="preserve">Marginally Satisfactory        (2.1 - 3.0) </t>
  </si>
  <si>
    <t xml:space="preserve">Satisfactory                  (3.1 to 4.0) </t>
  </si>
  <si>
    <t>Strong                    (4.1 to 5.0)</t>
  </si>
  <si>
    <t xml:space="preserve">Weak                    (0 -1) </t>
  </si>
  <si>
    <t>Risk Rating Criteria</t>
  </si>
  <si>
    <t>Control Rating  (0 – 5)</t>
  </si>
  <si>
    <t>CONTROL RATING SCORES</t>
  </si>
  <si>
    <t>Overall Control Effectiveness Rating</t>
  </si>
  <si>
    <t xml:space="preserve">             Managing the Scorecard</t>
  </si>
  <si>
    <t xml:space="preserve">Data privacy and protection of personal data is a key concern for both customers and organizations. Customers expect organizations to treat their personal information as private and confidential, to effectively safeguard their personal data, and use it only to provide and operate financial services, and for other purposes as required by law or regulation. Various MENA regulators have issued legislation embracing privacy principles similar to the EU’s General Data Protection Regulation (GDPR) that went into effect May 2018. These include Qatar (2016) and Bahrain (2018), while other MENA countries are contemplating issuance of similar legislation. With privacy evolving regulations and increased customer expectations, compliance with Privacy and Data Protection best practice  is becoming a competitive advantage and a critical focus area for risk managers.
MENA FCCG has developed this Privacy and Data Protection Assessment Questionnaire to provide a practical tool for organizations to self evaluate their level of compliance with Privacy and Data Protection best practice requirements and identify control enhancements as necessary to mitigate Privacy and Data Protection risks across the organization. The document is based on leading practices as well as the expertise of MENA FCCG’s Technical Working Committee.  
</t>
  </si>
  <si>
    <t>Overall Control Effectiveness Score and Rating</t>
  </si>
  <si>
    <t xml:space="preserve">The Privacy and Data Protection assessment is segmented into 10 areas. The areas have been grouped to enable organizations to conduct the assessment of the perceived levels of risk, as well as level of compliance and organizational effectiveness of each section or sub section to ensure the organization is conducting business in conformity with applicable Privacy and Data Protection regulatory requirements and leading practices.                                                                         The questionnaire requires a 0-5 control rating (relevant columns to be ticked), and includes provision for written responses. It also requires providing clear justification for rating and reference to supporting documentation, testing/monitoring performed, as well as actions needed to strengthen areas in need for enhancement  
Once completed, the final weighted score reflects the overall perceived level of risk, compliance, and effectiveness of the Privacy and Data Protection program, as either: Strong, Satisfactory, Marginally Satisfactory, Needs Improvement, or Weak. 
</t>
  </si>
  <si>
    <r>
      <t xml:space="preserve">The Questionnaire to assess the overall effectiveness and efficiency of the Privacy and Data Protection Program should be reviewed and updated at least annually as internal and external Privacy and Data Protection risks evolve. Reviews can also be triggered by new legal or regulatory developments. 
</t>
    </r>
    <r>
      <rPr>
        <sz val="11"/>
        <rFont val="Calibri"/>
        <family val="2"/>
        <scheme val="minor"/>
      </rPr>
      <t xml:space="preserve">
</t>
    </r>
    <r>
      <rPr>
        <b/>
        <sz val="11"/>
        <rFont val="Calibri"/>
        <family val="2"/>
        <scheme val="minor"/>
      </rPr>
      <t>MANAGING THE SCORECARD</t>
    </r>
    <r>
      <rPr>
        <sz val="11"/>
        <color theme="1"/>
        <rFont val="Calibri"/>
        <family val="2"/>
        <scheme val="minor"/>
      </rPr>
      <t xml:space="preserve">
The initial risk weighting is based on MENA FCCG’s Technical Working Committee feedback. However, the weighting is flexible and customizable based on each organization’s regulatory environment and activity type. When adding or deleting factors, you must ensure the scorecard equation is appropriately adjusted; factors within each area and sub-factors within each factor should add up to 100.
</t>
    </r>
  </si>
  <si>
    <t xml:space="preserve">March.2021 </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</si>
</sst>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1"/>
      <name val="Calibri"/>
      <family val="2"/>
    </font>
    <font>
      <b/>
      <sz val="11"/>
      <color theme="1" tint="4.9989318521683403E-2"/>
      <name val="Calibri"/>
      <family val="2"/>
      <scheme val="minor"/>
    </font>
    <font>
      <b/>
      <sz val="11"/>
      <color theme="0"/>
      <name val="Accord Light SF"/>
    </font>
    <font>
      <sz val="11"/>
      <color theme="1"/>
      <name val="Accord Light SF"/>
    </font>
    <font>
      <sz val="11"/>
      <color rgb="FF000000"/>
      <name val="Calibri"/>
      <family val="2"/>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rgb="FF000000"/>
      <name val="-webkit-standard"/>
    </font>
    <font>
      <sz val="11"/>
      <color theme="0"/>
      <name val="-webkit-standard"/>
    </font>
    <font>
      <sz val="11"/>
      <name val="Calibri"/>
      <family val="2"/>
      <scheme val="minor"/>
    </font>
    <font>
      <sz val="11"/>
      <color theme="0"/>
      <name val="Accord Light SF"/>
    </font>
    <font>
      <sz val="11"/>
      <color theme="1"/>
      <name val="Arial  "/>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
      <b/>
      <sz val="12"/>
      <color theme="0"/>
      <name val="Accord Light SF"/>
    </font>
    <font>
      <sz val="14"/>
      <color theme="1"/>
      <name val="Arial"/>
      <family val="2"/>
    </font>
    <font>
      <b/>
      <sz val="20"/>
      <color theme="1"/>
      <name val="Calibri   "/>
    </font>
    <font>
      <b/>
      <sz val="20"/>
      <name val="Calibri   "/>
    </font>
    <font>
      <sz val="20"/>
      <color theme="1"/>
      <name val="Calibri   "/>
    </font>
    <font>
      <u/>
      <sz val="11"/>
      <color theme="10"/>
      <name val="Calibri"/>
      <family val="2"/>
      <scheme val="minor"/>
    </font>
    <font>
      <sz val="14"/>
      <name val="Arial"/>
      <family val="2"/>
    </font>
    <font>
      <sz val="14"/>
      <name val="Calibri"/>
      <family val="2"/>
      <scheme val="minor"/>
    </font>
    <font>
      <sz val="11"/>
      <color rgb="FF000000"/>
      <name val="Calibri"/>
      <family val="2"/>
      <scheme val="minor"/>
    </font>
    <font>
      <b/>
      <sz val="11"/>
      <name val="Calibri"/>
      <family val="2"/>
      <scheme val="minor"/>
    </font>
    <font>
      <b/>
      <i/>
      <sz val="12"/>
      <color theme="1"/>
      <name val="Arial  "/>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C00000"/>
        <bgColor indexed="64"/>
      </patternFill>
    </fill>
    <fill>
      <patternFill patternType="solid">
        <fgColor rgb="FFFFFF00"/>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00000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9" fillId="0" borderId="0" applyFont="0" applyFill="0" applyBorder="0" applyAlignment="0" applyProtection="0"/>
    <xf numFmtId="0" fontId="36" fillId="0" borderId="0" applyNumberFormat="0" applyFill="0" applyBorder="0" applyAlignment="0" applyProtection="0"/>
  </cellStyleXfs>
  <cellXfs count="220">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2" fillId="0" borderId="4" xfId="0" applyFont="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4" fillId="0" borderId="9" xfId="0" applyNumberFormat="1"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10" fillId="0" borderId="0" xfId="0" applyFont="1"/>
    <xf numFmtId="0" fontId="11" fillId="0" borderId="0" xfId="0" applyFont="1"/>
    <xf numFmtId="0" fontId="11" fillId="0" borderId="0" xfId="0" applyFont="1" applyAlignment="1">
      <alignment wrapText="1"/>
    </xf>
    <xf numFmtId="0" fontId="13" fillId="0" borderId="0" xfId="0" applyFont="1" applyAlignment="1">
      <alignment horizontal="left" vertical="top"/>
    </xf>
    <xf numFmtId="0" fontId="12" fillId="0" borderId="0" xfId="0" applyFont="1"/>
    <xf numFmtId="0" fontId="14" fillId="0" borderId="0" xfId="0" applyFont="1"/>
    <xf numFmtId="0" fontId="15" fillId="0" borderId="0" xfId="0" applyFont="1"/>
    <xf numFmtId="0" fontId="12" fillId="0" borderId="0" xfId="0" applyFont="1" applyAlignment="1">
      <alignment horizontal="center" vertical="center"/>
    </xf>
    <xf numFmtId="0" fontId="8" fillId="0" borderId="0" xfId="0" applyFont="1" applyBorder="1" applyAlignment="1">
      <alignment horizontal="left" vertical="center" wrapText="1"/>
    </xf>
    <xf numFmtId="49" fontId="4" fillId="0" borderId="13" xfId="0" applyNumberFormat="1" applyFont="1" applyBorder="1" applyAlignment="1">
      <alignment horizontal="center" vertical="center" wrapText="1"/>
    </xf>
    <xf numFmtId="0" fontId="2" fillId="12" borderId="9" xfId="0" applyFont="1" applyFill="1" applyBorder="1" applyAlignment="1">
      <alignment horizontal="center" vertical="center"/>
    </xf>
    <xf numFmtId="0" fontId="2" fillId="14" borderId="9" xfId="0" applyFont="1" applyFill="1" applyBorder="1" applyAlignment="1">
      <alignment vertical="center"/>
    </xf>
    <xf numFmtId="0" fontId="2" fillId="5" borderId="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0" fontId="1" fillId="4" borderId="0" xfId="0" applyFont="1" applyFill="1" applyBorder="1" applyAlignment="1">
      <alignment horizontal="center" vertical="center"/>
    </xf>
    <xf numFmtId="0" fontId="0" fillId="15" borderId="1" xfId="0" applyFill="1" applyBorder="1" applyAlignment="1"/>
    <xf numFmtId="0" fontId="0" fillId="15" borderId="11" xfId="0" applyFill="1" applyBorder="1" applyAlignment="1"/>
    <xf numFmtId="0" fontId="0" fillId="15" borderId="7" xfId="0" applyFill="1" applyBorder="1"/>
    <xf numFmtId="0" fontId="0" fillId="15" borderId="4" xfId="0" applyFill="1" applyBorder="1" applyAlignment="1"/>
    <xf numFmtId="0" fontId="0" fillId="15" borderId="12" xfId="0" applyFill="1" applyBorder="1"/>
    <xf numFmtId="0" fontId="0" fillId="15" borderId="0" xfId="0" applyFill="1" applyBorder="1"/>
    <xf numFmtId="0" fontId="0" fillId="16" borderId="3" xfId="0" applyFill="1" applyBorder="1"/>
    <xf numFmtId="0" fontId="0" fillId="17" borderId="3" xfId="0" applyFill="1" applyBorder="1"/>
    <xf numFmtId="0" fontId="0" fillId="9" borderId="3" xfId="0" applyFill="1" applyBorder="1"/>
    <xf numFmtId="2" fontId="13" fillId="0" borderId="0" xfId="0" applyNumberFormat="1" applyFont="1"/>
    <xf numFmtId="0" fontId="21" fillId="7" borderId="17" xfId="0" applyFont="1" applyFill="1" applyBorder="1" applyAlignment="1">
      <alignment horizontal="center" vertical="center" wrapText="1"/>
    </xf>
    <xf numFmtId="0" fontId="22" fillId="7" borderId="17" xfId="0" applyFont="1" applyFill="1" applyBorder="1" applyAlignment="1">
      <alignment horizontal="center" vertical="top" wrapText="1"/>
    </xf>
    <xf numFmtId="2" fontId="22" fillId="7" borderId="17" xfId="0" applyNumberFormat="1"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4" fillId="0" borderId="9" xfId="0" applyFont="1" applyBorder="1" applyAlignment="1">
      <alignment horizontal="left" vertical="top" wrapText="1"/>
    </xf>
    <xf numFmtId="9" fontId="14" fillId="9" borderId="9" xfId="1" applyFont="1" applyFill="1" applyBorder="1" applyAlignment="1">
      <alignment horizontal="center" wrapText="1"/>
    </xf>
    <xf numFmtId="2" fontId="24" fillId="10" borderId="9" xfId="0" applyNumberFormat="1" applyFont="1" applyFill="1" applyBorder="1" applyAlignment="1">
      <alignment horizontal="center" wrapText="1"/>
    </xf>
    <xf numFmtId="0" fontId="14" fillId="0" borderId="9" xfId="0" applyFont="1" applyBorder="1" applyAlignment="1">
      <alignment wrapText="1"/>
    </xf>
    <xf numFmtId="0" fontId="14" fillId="0" borderId="9" xfId="0" applyFont="1" applyFill="1" applyBorder="1" applyAlignment="1">
      <alignment wrapText="1"/>
    </xf>
    <xf numFmtId="0" fontId="22" fillId="9" borderId="9" xfId="0" applyFont="1" applyFill="1" applyBorder="1" applyAlignment="1">
      <alignment horizontal="center" vertical="top" wrapText="1"/>
    </xf>
    <xf numFmtId="9" fontId="21" fillId="9" borderId="9" xfId="1" applyFont="1" applyFill="1" applyBorder="1" applyAlignment="1">
      <alignment horizontal="center" wrapText="1"/>
    </xf>
    <xf numFmtId="2" fontId="22" fillId="9" borderId="9" xfId="0" applyNumberFormat="1" applyFont="1" applyFill="1" applyBorder="1" applyAlignment="1">
      <alignment horizontal="center" wrapText="1"/>
    </xf>
    <xf numFmtId="2" fontId="21" fillId="9" borderId="13" xfId="0" applyNumberFormat="1" applyFont="1" applyFill="1" applyBorder="1" applyAlignment="1">
      <alignment horizontal="center" wrapText="1"/>
    </xf>
    <xf numFmtId="0" fontId="21" fillId="9" borderId="9" xfId="0" applyFont="1" applyFill="1" applyBorder="1" applyAlignment="1">
      <alignment horizontal="center" wrapText="1"/>
    </xf>
    <xf numFmtId="9" fontId="14" fillId="9" borderId="9" xfId="1" applyFont="1" applyFill="1" applyBorder="1" applyAlignment="1">
      <alignment horizontal="center" vertical="center" wrapText="1"/>
    </xf>
    <xf numFmtId="2" fontId="14" fillId="0" borderId="13" xfId="0" applyNumberFormat="1" applyFont="1" applyBorder="1" applyAlignment="1">
      <alignment horizontal="center"/>
    </xf>
    <xf numFmtId="2" fontId="14" fillId="0" borderId="13" xfId="0" applyNumberFormat="1" applyFont="1" applyBorder="1" applyAlignment="1">
      <alignment horizontal="center" vertical="center" wrapText="1"/>
    </xf>
    <xf numFmtId="0" fontId="14" fillId="0" borderId="9" xfId="0" applyFont="1" applyBorder="1" applyAlignment="1">
      <alignment vertical="center" wrapText="1"/>
    </xf>
    <xf numFmtId="0" fontId="25" fillId="0" borderId="9" xfId="0" applyFont="1" applyBorder="1" applyAlignment="1">
      <alignment wrapText="1"/>
    </xf>
    <xf numFmtId="2" fontId="22" fillId="11" borderId="9" xfId="0" applyNumberFormat="1" applyFont="1" applyFill="1" applyBorder="1" applyAlignment="1">
      <alignment horizontal="center" vertical="center" wrapText="1"/>
    </xf>
    <xf numFmtId="2" fontId="23" fillId="11" borderId="13" xfId="0" applyNumberFormat="1" applyFont="1" applyFill="1" applyBorder="1" applyAlignment="1">
      <alignment horizontal="center" wrapText="1"/>
    </xf>
    <xf numFmtId="0" fontId="23" fillId="11" borderId="9" xfId="0" applyFont="1" applyFill="1" applyBorder="1" applyAlignment="1">
      <alignment horizontal="center" wrapText="1"/>
    </xf>
    <xf numFmtId="2" fontId="22" fillId="9" borderId="9" xfId="0" applyNumberFormat="1" applyFont="1" applyFill="1" applyBorder="1" applyAlignment="1">
      <alignment horizontal="center" vertical="center" wrapText="1"/>
    </xf>
    <xf numFmtId="9" fontId="21" fillId="9" borderId="9" xfId="1" applyFont="1" applyFill="1" applyBorder="1" applyAlignment="1">
      <alignment horizontal="center" vertical="center" wrapText="1"/>
    </xf>
    <xf numFmtId="2" fontId="23" fillId="11" borderId="9" xfId="0" applyNumberFormat="1" applyFont="1" applyFill="1" applyBorder="1" applyAlignment="1">
      <alignment horizontal="center" wrapText="1"/>
    </xf>
    <xf numFmtId="0" fontId="26" fillId="0" borderId="9" xfId="0" applyFont="1" applyBorder="1" applyAlignment="1">
      <alignment wrapText="1"/>
    </xf>
    <xf numFmtId="0" fontId="27" fillId="0" borderId="9" xfId="0" applyFont="1" applyBorder="1" applyAlignment="1">
      <alignment wrapText="1"/>
    </xf>
    <xf numFmtId="0" fontId="23" fillId="11" borderId="9" xfId="0" applyFont="1" applyFill="1" applyBorder="1" applyAlignment="1">
      <alignment horizontal="center" vertical="center" wrapText="1"/>
    </xf>
    <xf numFmtId="2" fontId="23" fillId="11" borderId="13" xfId="0" applyNumberFormat="1" applyFont="1" applyFill="1" applyBorder="1" applyAlignment="1">
      <alignment horizontal="center" vertical="center" wrapText="1"/>
    </xf>
    <xf numFmtId="0" fontId="14" fillId="11" borderId="9" xfId="0" applyFont="1" applyFill="1" applyBorder="1" applyAlignment="1">
      <alignment wrapText="1"/>
    </xf>
    <xf numFmtId="9" fontId="14" fillId="0" borderId="0" xfId="0" applyNumberFormat="1" applyFont="1" applyAlignment="1">
      <alignment horizontal="center"/>
    </xf>
    <xf numFmtId="0" fontId="24" fillId="0" borderId="0" xfId="0" applyFont="1" applyAlignment="1">
      <alignment horizontal="left" vertical="top"/>
    </xf>
    <xf numFmtId="2" fontId="24" fillId="0" borderId="0" xfId="0" applyNumberFormat="1" applyFont="1"/>
    <xf numFmtId="2" fontId="14" fillId="0" borderId="0" xfId="0" applyNumberFormat="1" applyFont="1"/>
    <xf numFmtId="0" fontId="14" fillId="0" borderId="0" xfId="0" applyFont="1" applyAlignment="1">
      <alignment wrapText="1"/>
    </xf>
    <xf numFmtId="0" fontId="29" fillId="7" borderId="17" xfId="0" applyFont="1" applyFill="1" applyBorder="1" applyAlignment="1">
      <alignment horizontal="center" vertical="center" wrapText="1"/>
    </xf>
    <xf numFmtId="0" fontId="15" fillId="0" borderId="0" xfId="0" applyFont="1" applyAlignment="1">
      <alignment wrapText="1"/>
    </xf>
    <xf numFmtId="0" fontId="32" fillId="0" borderId="9" xfId="0" applyFont="1" applyBorder="1" applyAlignment="1">
      <alignment vertical="center" wrapText="1"/>
    </xf>
    <xf numFmtId="0" fontId="33" fillId="7" borderId="16" xfId="0" applyFont="1" applyFill="1" applyBorder="1" applyAlignment="1">
      <alignment horizontal="center" vertical="center" wrapText="1"/>
    </xf>
    <xf numFmtId="0" fontId="35" fillId="0" borderId="0" xfId="0" applyFont="1"/>
    <xf numFmtId="0" fontId="32" fillId="0" borderId="9" xfId="0" applyFont="1" applyBorder="1" applyAlignment="1">
      <alignment horizontal="justify" vertical="center" wrapText="1"/>
    </xf>
    <xf numFmtId="0" fontId="32" fillId="2" borderId="9" xfId="0" applyFont="1" applyFill="1" applyBorder="1" applyAlignment="1">
      <alignment vertical="center" wrapText="1"/>
    </xf>
    <xf numFmtId="0" fontId="37" fillId="0" borderId="9" xfId="0" applyFont="1" applyBorder="1" applyAlignment="1">
      <alignment vertical="center" wrapText="1"/>
    </xf>
    <xf numFmtId="0" fontId="38" fillId="0" borderId="9" xfId="2" applyFont="1" applyBorder="1" applyAlignment="1">
      <alignment vertical="center" wrapText="1"/>
    </xf>
    <xf numFmtId="0" fontId="21" fillId="0" borderId="9" xfId="0" applyFont="1" applyFill="1" applyBorder="1" applyAlignment="1">
      <alignment horizontal="center" wrapText="1"/>
    </xf>
    <xf numFmtId="0" fontId="14" fillId="0" borderId="9" xfId="0" applyFont="1" applyFill="1" applyBorder="1" applyAlignment="1">
      <alignment vertical="center" wrapText="1"/>
    </xf>
    <xf numFmtId="0" fontId="1" fillId="13" borderId="9" xfId="0" applyFont="1" applyFill="1" applyBorder="1" applyAlignment="1">
      <alignment horizontal="center" vertical="center" wrapText="1"/>
    </xf>
    <xf numFmtId="0" fontId="0" fillId="0" borderId="0" xfId="0" applyBorder="1" applyAlignment="1">
      <alignment horizontal="left"/>
    </xf>
    <xf numFmtId="0" fontId="0" fillId="0" borderId="3" xfId="0" applyBorder="1" applyAlignment="1">
      <alignment horizontal="left"/>
    </xf>
    <xf numFmtId="0" fontId="40" fillId="0" borderId="4" xfId="0" applyFont="1" applyBorder="1" applyAlignment="1">
      <alignment vertical="center"/>
    </xf>
    <xf numFmtId="0" fontId="2" fillId="15" borderId="0" xfId="0" applyFont="1" applyFill="1" applyBorder="1" applyAlignment="1">
      <alignment horizontal="left"/>
    </xf>
    <xf numFmtId="0" fontId="2" fillId="2" borderId="0" xfId="0" applyFont="1" applyFill="1" applyBorder="1" applyAlignment="1">
      <alignment horizontal="left"/>
    </xf>
    <xf numFmtId="0" fontId="0" fillId="15" borderId="5" xfId="0" applyFill="1" applyBorder="1" applyAlignment="1">
      <alignment horizontal="center"/>
    </xf>
    <xf numFmtId="0" fontId="0" fillId="15" borderId="6" xfId="0" applyFill="1" applyBorder="1" applyAlignment="1">
      <alignment horizontal="center"/>
    </xf>
    <xf numFmtId="0" fontId="0" fillId="15" borderId="8" xfId="0" applyFill="1" applyBorder="1" applyAlignment="1">
      <alignment horizontal="center"/>
    </xf>
    <xf numFmtId="0" fontId="41" fillId="17" borderId="1" xfId="0" applyFont="1" applyFill="1" applyBorder="1" applyAlignment="1">
      <alignment horizontal="center" vertical="center" wrapText="1"/>
    </xf>
    <xf numFmtId="0" fontId="20" fillId="17" borderId="2" xfId="0" applyFont="1" applyFill="1" applyBorder="1" applyAlignment="1">
      <alignment horizontal="center" vertical="center"/>
    </xf>
    <xf numFmtId="0" fontId="20" fillId="17" borderId="7" xfId="0" applyFont="1" applyFill="1" applyBorder="1" applyAlignment="1">
      <alignment horizontal="center" vertical="center"/>
    </xf>
    <xf numFmtId="0" fontId="20" fillId="17" borderId="4" xfId="0" applyFont="1" applyFill="1" applyBorder="1" applyAlignment="1">
      <alignment horizontal="center" vertical="center"/>
    </xf>
    <xf numFmtId="0" fontId="20" fillId="17" borderId="0" xfId="0" applyFont="1" applyFill="1" applyBorder="1" applyAlignment="1">
      <alignment horizontal="center" vertical="center"/>
    </xf>
    <xf numFmtId="0" fontId="20" fillId="17" borderId="3" xfId="0" applyFont="1" applyFill="1" applyBorder="1" applyAlignment="1">
      <alignment horizontal="center" vertical="center"/>
    </xf>
    <xf numFmtId="0" fontId="20" fillId="17" borderId="5" xfId="0" applyFont="1" applyFill="1" applyBorder="1" applyAlignment="1">
      <alignment horizontal="center" vertical="center"/>
    </xf>
    <xf numFmtId="0" fontId="20" fillId="17" borderId="6" xfId="0" applyFont="1" applyFill="1" applyBorder="1" applyAlignment="1">
      <alignment horizontal="center" vertical="center"/>
    </xf>
    <xf numFmtId="0" fontId="20" fillId="17" borderId="8" xfId="0" applyFont="1" applyFill="1" applyBorder="1" applyAlignment="1">
      <alignment horizontal="center" vertical="center"/>
    </xf>
    <xf numFmtId="0" fontId="31"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19" fillId="15" borderId="11" xfId="0" applyFont="1" applyFill="1" applyBorder="1" applyAlignment="1">
      <alignment horizontal="center"/>
    </xf>
    <xf numFmtId="0" fontId="19" fillId="15"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15" borderId="0" xfId="0" applyFill="1"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4" xfId="0" applyFont="1" applyBorder="1" applyAlignment="1">
      <alignment horizontal="left" vertical="top"/>
    </xf>
    <xf numFmtId="0" fontId="0" fillId="0" borderId="0" xfId="0" applyFont="1" applyBorder="1" applyAlignment="1">
      <alignment horizontal="left" vertical="top"/>
    </xf>
    <xf numFmtId="0" fontId="0" fillId="0" borderId="3" xfId="0" applyFont="1" applyBorder="1" applyAlignment="1">
      <alignment horizontal="left" vertical="top"/>
    </xf>
    <xf numFmtId="0" fontId="0" fillId="0" borderId="1" xfId="0" applyFont="1" applyBorder="1" applyAlignment="1">
      <alignment horizontal="left" vertical="top"/>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0" xfId="0" applyBorder="1" applyAlignment="1">
      <alignment horizontal="center"/>
    </xf>
    <xf numFmtId="0" fontId="0" fillId="0" borderId="5"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6" fillId="15" borderId="5" xfId="0" applyFont="1" applyFill="1" applyBorder="1" applyAlignment="1">
      <alignment horizontal="center" vertical="center"/>
    </xf>
    <xf numFmtId="0" fontId="7" fillId="15" borderId="6" xfId="0" applyFont="1" applyFill="1" applyBorder="1" applyAlignment="1">
      <alignment horizontal="center"/>
    </xf>
    <xf numFmtId="0" fontId="7" fillId="15" borderId="8" xfId="0" applyFont="1" applyFill="1"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 fillId="16" borderId="13"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0" applyFont="1" applyFill="1" applyBorder="1" applyAlignment="1">
      <alignment horizontal="center" vertical="center"/>
    </xf>
    <xf numFmtId="0" fontId="2" fillId="16" borderId="13" xfId="0" applyFont="1" applyFill="1" applyBorder="1" applyAlignment="1">
      <alignment horizontal="left"/>
    </xf>
    <xf numFmtId="0" fontId="2" fillId="16" borderId="11" xfId="0" applyFont="1" applyFill="1" applyBorder="1" applyAlignment="1">
      <alignment horizontal="left"/>
    </xf>
    <xf numFmtId="0" fontId="2" fillId="16" borderId="10"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applyBorder="1" applyAlignment="1">
      <alignment horizontal="left"/>
    </xf>
    <xf numFmtId="0" fontId="2" fillId="16" borderId="1" xfId="0" applyFont="1" applyFill="1" applyBorder="1" applyAlignment="1">
      <alignment horizontal="left"/>
    </xf>
    <xf numFmtId="0" fontId="2" fillId="16" borderId="2" xfId="0" applyFont="1" applyFill="1" applyBorder="1" applyAlignment="1">
      <alignment horizontal="left"/>
    </xf>
    <xf numFmtId="0" fontId="2" fillId="16" borderId="7" xfId="0" applyFont="1" applyFill="1" applyBorder="1" applyAlignment="1">
      <alignment horizontal="left"/>
    </xf>
    <xf numFmtId="0" fontId="39" fillId="0" borderId="4" xfId="0" applyFont="1" applyBorder="1" applyAlignment="1">
      <alignment horizontal="left" vertical="top"/>
    </xf>
    <xf numFmtId="0" fontId="39" fillId="0" borderId="0" xfId="0" applyFont="1" applyBorder="1" applyAlignment="1">
      <alignment horizontal="left" vertical="top"/>
    </xf>
    <xf numFmtId="0" fontId="39" fillId="0" borderId="14" xfId="0" applyFont="1" applyBorder="1" applyAlignment="1">
      <alignment horizontal="left" vertical="top"/>
    </xf>
    <xf numFmtId="0" fontId="0" fillId="0" borderId="4"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3" xfId="0" applyNumberFormat="1" applyBorder="1" applyAlignment="1">
      <alignment horizontal="left" vertical="top" wrapText="1"/>
    </xf>
    <xf numFmtId="0" fontId="18" fillId="0" borderId="4" xfId="0" applyNumberFormat="1" applyFont="1" applyBorder="1" applyAlignment="1">
      <alignment horizontal="left" vertical="top" wrapText="1"/>
    </xf>
    <xf numFmtId="0" fontId="18" fillId="0" borderId="0" xfId="0" applyNumberFormat="1" applyFont="1" applyBorder="1" applyAlignment="1">
      <alignment horizontal="left" vertical="top" wrapText="1"/>
    </xf>
    <xf numFmtId="0" fontId="18" fillId="0" borderId="3" xfId="0" applyNumberFormat="1" applyFont="1" applyBorder="1" applyAlignment="1">
      <alignment horizontal="left" vertical="top" wrapText="1"/>
    </xf>
    <xf numFmtId="0" fontId="6" fillId="15" borderId="5" xfId="0" applyFont="1" applyFill="1" applyBorder="1" applyAlignment="1">
      <alignment horizontal="left" vertical="center"/>
    </xf>
    <xf numFmtId="0" fontId="6" fillId="15" borderId="6" xfId="0" applyFont="1" applyFill="1" applyBorder="1" applyAlignment="1">
      <alignment horizontal="left" vertical="center"/>
    </xf>
    <xf numFmtId="0" fontId="7" fillId="15" borderId="6" xfId="0" applyFont="1" applyFill="1" applyBorder="1" applyAlignment="1">
      <alignment horizontal="left"/>
    </xf>
    <xf numFmtId="0" fontId="7" fillId="15" borderId="8" xfId="0" applyFont="1" applyFill="1" applyBorder="1" applyAlignment="1">
      <alignment horizontal="left"/>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 fillId="16" borderId="9"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0" fillId="0" borderId="9" xfId="0" applyBorder="1" applyAlignment="1">
      <alignment vertical="center" wrapText="1"/>
    </xf>
    <xf numFmtId="0" fontId="16" fillId="12" borderId="9"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5"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0" fillId="0" borderId="0" xfId="0" applyAlignment="1">
      <alignment horizontal="right"/>
    </xf>
    <xf numFmtId="0" fontId="0" fillId="16" borderId="21" xfId="0" applyFill="1" applyBorder="1" applyAlignment="1">
      <alignment horizontal="center"/>
    </xf>
    <xf numFmtId="0" fontId="0" fillId="16" borderId="12" xfId="0" applyFill="1" applyBorder="1" applyAlignment="1">
      <alignment horizontal="center"/>
    </xf>
    <xf numFmtId="0" fontId="0" fillId="16" borderId="22" xfId="0" applyFill="1" applyBorder="1" applyAlignment="1">
      <alignment horizontal="center"/>
    </xf>
    <xf numFmtId="0" fontId="17" fillId="13" borderId="1"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29" fillId="0" borderId="2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2" xfId="0" applyFont="1" applyBorder="1" applyAlignment="1">
      <alignment horizontal="center" vertical="center" wrapText="1"/>
    </xf>
    <xf numFmtId="9" fontId="14" fillId="9" borderId="21" xfId="0" applyNumberFormat="1" applyFont="1" applyFill="1" applyBorder="1" applyAlignment="1">
      <alignment horizontal="center" vertical="center" wrapText="1"/>
    </xf>
    <xf numFmtId="9" fontId="14" fillId="9" borderId="12" xfId="0" applyNumberFormat="1" applyFont="1" applyFill="1" applyBorder="1" applyAlignment="1">
      <alignment horizontal="center" vertical="center" wrapText="1"/>
    </xf>
    <xf numFmtId="9" fontId="14" fillId="9" borderId="22" xfId="0" applyNumberFormat="1" applyFont="1" applyFill="1" applyBorder="1" applyAlignment="1">
      <alignment horizontal="center" vertical="center" wrapText="1"/>
    </xf>
    <xf numFmtId="0" fontId="33" fillId="8" borderId="21"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3" fillId="8" borderId="22" xfId="0" applyFont="1" applyFill="1" applyBorder="1" applyAlignment="1">
      <alignment horizontal="center" vertical="center" wrapText="1"/>
    </xf>
    <xf numFmtId="9" fontId="14" fillId="9" borderId="9" xfId="0" applyNumberFormat="1" applyFont="1" applyFill="1" applyBorder="1" applyAlignment="1">
      <alignment horizontal="center" vertical="center" wrapText="1"/>
    </xf>
    <xf numFmtId="0" fontId="23" fillId="11" borderId="9" xfId="0" applyFont="1" applyFill="1" applyBorder="1" applyAlignment="1">
      <alignment horizontal="center" vertical="center" wrapText="1"/>
    </xf>
    <xf numFmtId="0" fontId="34" fillId="8"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8" fillId="15" borderId="0" xfId="0" applyFont="1" applyFill="1" applyAlignment="1">
      <alignment horizontal="center" vertical="center"/>
    </xf>
    <xf numFmtId="0" fontId="28" fillId="15" borderId="15" xfId="0" applyFont="1" applyFill="1" applyBorder="1" applyAlignment="1">
      <alignment horizontal="center" vertical="center"/>
    </xf>
    <xf numFmtId="0" fontId="23" fillId="15" borderId="20" xfId="0" applyFont="1" applyFill="1" applyBorder="1" applyAlignment="1">
      <alignment horizontal="center" vertical="center" wrapText="1"/>
    </xf>
    <xf numFmtId="0" fontId="23" fillId="15" borderId="9"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30" fillId="0" borderId="9" xfId="0" applyFont="1" applyBorder="1" applyAlignment="1">
      <alignment horizontal="center" vertical="center" wrapText="1"/>
    </xf>
    <xf numFmtId="17" fontId="0" fillId="0" borderId="0" xfId="0" applyNumberFormat="1"/>
  </cellXfs>
  <cellStyles count="3">
    <cellStyle name="Hyperlink" xfId="2" builtinId="8"/>
    <cellStyle name="Normal" xfId="0" builtinId="0"/>
    <cellStyle name="Percent" xfId="1" builtinId="5"/>
  </cellStyles>
  <dxfs count="45">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1012032</xdr:colOff>
      <xdr:row>0</xdr:row>
      <xdr:rowOff>44648</xdr:rowOff>
    </xdr:from>
    <xdr:to>
      <xdr:col>16</xdr:col>
      <xdr:colOff>859044</xdr:colOff>
      <xdr:row>0</xdr:row>
      <xdr:rowOff>580429</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4845" y="44648"/>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59531</xdr:colOff>
      <xdr:row>7</xdr:row>
      <xdr:rowOff>47624</xdr:rowOff>
    </xdr:from>
    <xdr:to>
      <xdr:col>12</xdr:col>
      <xdr:colOff>571500</xdr:colOff>
      <xdr:row>22</xdr:row>
      <xdr:rowOff>11906</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7406" y="1654968"/>
          <a:ext cx="4500563" cy="2940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11905</xdr:colOff>
      <xdr:row>12</xdr:row>
      <xdr:rowOff>35721</xdr:rowOff>
    </xdr:from>
    <xdr:to>
      <xdr:col>12</xdr:col>
      <xdr:colOff>428624</xdr:colOff>
      <xdr:row>15</xdr:row>
      <xdr:rowOff>178596</xdr:rowOff>
    </xdr:to>
    <xdr:sp macro="" textlink="">
      <xdr:nvSpPr>
        <xdr:cNvPr id="2" name="TextBox 1"/>
        <xdr:cNvSpPr txBox="1"/>
      </xdr:nvSpPr>
      <xdr:spPr>
        <a:xfrm>
          <a:off x="4060030" y="2595565"/>
          <a:ext cx="2405063"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bg1"/>
              </a:solidFill>
            </a:rPr>
            <a:t>Privacy and Data Protection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13416</xdr:colOff>
      <xdr:row>0</xdr:row>
      <xdr:rowOff>67077</xdr:rowOff>
    </xdr:from>
    <xdr:to>
      <xdr:col>13</xdr:col>
      <xdr:colOff>817226</xdr:colOff>
      <xdr:row>0</xdr:row>
      <xdr:rowOff>528444</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9543" y="67077"/>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1024843</xdr:colOff>
      <xdr:row>0</xdr:row>
      <xdr:rowOff>60284</xdr:rowOff>
    </xdr:from>
    <xdr:to>
      <xdr:col>16</xdr:col>
      <xdr:colOff>743526</xdr:colOff>
      <xdr:row>0</xdr:row>
      <xdr:rowOff>521651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9178" y="60284"/>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812800</xdr:colOff>
      <xdr:row>1</xdr:row>
      <xdr:rowOff>12700</xdr:rowOff>
    </xdr:from>
    <xdr:to>
      <xdr:col>16</xdr:col>
      <xdr:colOff>336557</xdr:colOff>
      <xdr:row>1</xdr:row>
      <xdr:rowOff>548481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44400" y="203200"/>
          <a:ext cx="933457"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2838450</xdr:colOff>
      <xdr:row>0</xdr:row>
      <xdr:rowOff>38100</xdr:rowOff>
    </xdr:from>
    <xdr:to>
      <xdr:col>10</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ymity.com/data-privacy-resources/privacy-management-tools/maintain-procedures-privacy-inquiries-complaints.aspx?a=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showGridLines="0" showWhiteSpace="0" view="pageLayout" topLeftCell="A4" zoomScale="80" zoomScaleNormal="100" zoomScalePageLayoutView="80" workbookViewId="0">
      <selection activeCell="P33" sqref="P33"/>
    </sheetView>
  </sheetViews>
  <sheetFormatPr defaultColWidth="11.42578125" defaultRowHeight="15"/>
  <cols>
    <col min="1" max="3" width="6.28515625" customWidth="1"/>
    <col min="4" max="4" width="7" customWidth="1"/>
    <col min="5" max="5" width="2.710937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 customWidth="1"/>
    <col min="15" max="15" width="6.140625" customWidth="1"/>
    <col min="16" max="16" width="15.140625" customWidth="1"/>
    <col min="17" max="17" width="12.28515625" customWidth="1"/>
    <col min="18" max="256" width="8.7109375" customWidth="1"/>
  </cols>
  <sheetData>
    <row r="1" spans="1:17" ht="50.25" customHeight="1"/>
    <row r="2" spans="1:17" ht="27" customHeight="1">
      <c r="A2" s="110" t="s">
        <v>34</v>
      </c>
      <c r="B2" s="111"/>
      <c r="C2" s="111"/>
      <c r="D2" s="112"/>
      <c r="E2" s="112"/>
      <c r="F2" s="112"/>
      <c r="G2" s="112"/>
      <c r="H2" s="112"/>
      <c r="I2" s="112"/>
      <c r="J2" s="112"/>
      <c r="K2" s="112"/>
      <c r="L2" s="112"/>
      <c r="M2" s="112"/>
      <c r="N2" s="112"/>
      <c r="O2" s="112"/>
      <c r="P2" s="112"/>
      <c r="Q2" s="113"/>
    </row>
    <row r="3" spans="1:17" ht="6" customHeight="1">
      <c r="A3" s="114"/>
      <c r="B3" s="115"/>
      <c r="C3" s="115"/>
      <c r="D3" s="115"/>
      <c r="E3" s="115"/>
      <c r="F3" s="115"/>
      <c r="G3" s="115"/>
      <c r="H3" s="115"/>
      <c r="I3" s="115"/>
      <c r="J3" s="115"/>
      <c r="K3" s="115"/>
      <c r="L3" s="115"/>
      <c r="M3" s="115"/>
      <c r="N3" s="115"/>
      <c r="O3" s="115"/>
      <c r="P3" s="19"/>
      <c r="Q3" s="7"/>
    </row>
    <row r="4" spans="1:17" ht="6.75" customHeight="1">
      <c r="A4" s="9"/>
      <c r="B4" s="10"/>
      <c r="C4" s="10"/>
      <c r="D4" s="10"/>
      <c r="E4" s="10"/>
      <c r="F4" s="10"/>
      <c r="G4" s="10"/>
      <c r="H4" s="10"/>
      <c r="I4" s="10"/>
      <c r="J4" s="10"/>
      <c r="K4" s="10"/>
      <c r="L4" s="10"/>
      <c r="M4" s="10"/>
      <c r="N4" s="10"/>
      <c r="O4" s="10"/>
      <c r="P4" s="11"/>
      <c r="Q4" s="42"/>
    </row>
    <row r="5" spans="1:17" ht="20.25" customHeight="1">
      <c r="A5" s="1"/>
      <c r="B5" s="2"/>
      <c r="C5" s="2"/>
      <c r="D5" s="2"/>
      <c r="E5" s="2"/>
      <c r="F5" s="13"/>
      <c r="G5" s="13"/>
      <c r="H5" s="13"/>
      <c r="I5" s="13"/>
      <c r="J5" s="13"/>
      <c r="K5" s="13"/>
      <c r="L5" s="13"/>
      <c r="M5" s="13"/>
      <c r="N5" s="2"/>
      <c r="O5" s="2"/>
      <c r="P5" s="5"/>
      <c r="Q5" s="42"/>
    </row>
    <row r="6" spans="1:17" ht="0.75" customHeight="1">
      <c r="A6" s="1"/>
      <c r="B6" s="2"/>
      <c r="C6" s="2"/>
      <c r="D6" s="2"/>
      <c r="E6" s="2"/>
      <c r="F6" s="97"/>
      <c r="G6" s="97"/>
      <c r="H6" s="97"/>
      <c r="I6" s="97"/>
      <c r="J6" s="97"/>
      <c r="K6" s="97"/>
      <c r="L6" s="97"/>
      <c r="M6" s="97"/>
      <c r="N6" s="2"/>
      <c r="O6" s="2"/>
      <c r="P6" s="5"/>
      <c r="Q6" s="42"/>
    </row>
    <row r="7" spans="1:17">
      <c r="A7" s="1"/>
      <c r="B7" s="2"/>
      <c r="C7" s="2"/>
      <c r="D7" s="2"/>
      <c r="E7" s="35"/>
      <c r="F7" s="36"/>
      <c r="G7" s="36"/>
      <c r="H7" s="36"/>
      <c r="I7" s="36"/>
      <c r="J7" s="36"/>
      <c r="K7" s="36"/>
      <c r="L7" s="36"/>
      <c r="M7" s="36"/>
      <c r="N7" s="37"/>
      <c r="O7" s="2"/>
      <c r="P7" s="5"/>
      <c r="Q7" s="42"/>
    </row>
    <row r="8" spans="1:17">
      <c r="A8" s="1"/>
      <c r="B8" s="2"/>
      <c r="C8" s="2"/>
      <c r="D8" s="2"/>
      <c r="E8" s="38"/>
      <c r="F8" s="116"/>
      <c r="G8" s="116"/>
      <c r="H8" s="116"/>
      <c r="I8" s="116"/>
      <c r="J8" s="116"/>
      <c r="K8" s="116"/>
      <c r="L8" s="116"/>
      <c r="M8" s="116"/>
      <c r="N8" s="39"/>
      <c r="O8" s="2"/>
      <c r="P8" s="5"/>
      <c r="Q8" s="42"/>
    </row>
    <row r="9" spans="1:17">
      <c r="A9" s="1"/>
      <c r="B9" s="2"/>
      <c r="C9" s="2"/>
      <c r="D9" s="2"/>
      <c r="E9" s="38"/>
      <c r="F9" s="96"/>
      <c r="G9" s="96"/>
      <c r="H9" s="96"/>
      <c r="I9" s="96"/>
      <c r="J9" s="96"/>
      <c r="K9" s="96"/>
      <c r="L9" s="96"/>
      <c r="M9" s="96"/>
      <c r="N9" s="39"/>
      <c r="O9" s="2"/>
      <c r="P9" s="5"/>
      <c r="Q9" s="42"/>
    </row>
    <row r="10" spans="1:17">
      <c r="A10" s="1"/>
      <c r="B10" s="2"/>
      <c r="C10" s="2"/>
      <c r="D10" s="2"/>
      <c r="E10" s="38"/>
      <c r="F10" s="96"/>
      <c r="G10" s="96"/>
      <c r="H10" s="96"/>
      <c r="I10" s="96"/>
      <c r="J10" s="96"/>
      <c r="K10" s="96"/>
      <c r="L10" s="96"/>
      <c r="M10" s="96"/>
      <c r="N10" s="39"/>
      <c r="O10" s="2"/>
      <c r="P10" s="5"/>
      <c r="Q10" s="42"/>
    </row>
    <row r="11" spans="1:17">
      <c r="A11" s="1"/>
      <c r="B11" s="2"/>
      <c r="C11" s="2"/>
      <c r="D11" s="2"/>
      <c r="E11" s="38"/>
      <c r="F11" s="96"/>
      <c r="G11" s="96"/>
      <c r="H11" s="96"/>
      <c r="I11" s="96"/>
      <c r="J11" s="96"/>
      <c r="K11" s="96"/>
      <c r="L11" s="96"/>
      <c r="M11" s="96"/>
      <c r="N11" s="39"/>
      <c r="O11" s="2"/>
      <c r="P11" s="5"/>
      <c r="Q11" s="42"/>
    </row>
    <row r="12" spans="1:17">
      <c r="A12" s="1"/>
      <c r="B12" s="2"/>
      <c r="C12" s="2"/>
      <c r="D12" s="2"/>
      <c r="E12" s="38"/>
      <c r="F12" s="96"/>
      <c r="G12" s="96"/>
      <c r="H12" s="96"/>
      <c r="I12" s="96"/>
      <c r="J12" s="96"/>
      <c r="K12" s="96"/>
      <c r="L12" s="96"/>
      <c r="M12" s="96"/>
      <c r="N12" s="39"/>
      <c r="O12" s="2"/>
      <c r="P12" s="5"/>
      <c r="Q12" s="42"/>
    </row>
    <row r="13" spans="1:17">
      <c r="A13" s="1"/>
      <c r="B13" s="2"/>
      <c r="C13" s="2"/>
      <c r="D13" s="2"/>
      <c r="E13" s="38"/>
      <c r="F13" s="96"/>
      <c r="G13" s="96"/>
      <c r="H13" s="96"/>
      <c r="I13" s="96"/>
      <c r="J13" s="96"/>
      <c r="K13" s="96"/>
      <c r="L13" s="96"/>
      <c r="M13" s="96"/>
      <c r="N13" s="39"/>
      <c r="O13" s="2"/>
      <c r="P13" s="5"/>
      <c r="Q13" s="42"/>
    </row>
    <row r="14" spans="1:17">
      <c r="A14" s="1"/>
      <c r="B14" s="2"/>
      <c r="C14" s="2"/>
      <c r="D14" s="2"/>
      <c r="E14" s="38"/>
      <c r="F14" s="40"/>
      <c r="G14" s="40"/>
      <c r="H14" s="40"/>
      <c r="I14" s="40"/>
      <c r="J14" s="40"/>
      <c r="K14" s="40"/>
      <c r="L14" s="40"/>
      <c r="M14" s="40"/>
      <c r="N14" s="39"/>
      <c r="O14" s="2"/>
      <c r="P14" s="5"/>
      <c r="Q14" s="42"/>
    </row>
    <row r="15" spans="1:17">
      <c r="A15" s="1"/>
      <c r="B15" s="2"/>
      <c r="C15" s="2"/>
      <c r="D15" s="2"/>
      <c r="E15" s="38"/>
      <c r="F15" s="40"/>
      <c r="G15" s="40"/>
      <c r="H15" s="40"/>
      <c r="I15" s="40"/>
      <c r="J15" s="40"/>
      <c r="K15" s="40"/>
      <c r="L15" s="40"/>
      <c r="M15" s="40"/>
      <c r="N15" s="39"/>
      <c r="O15" s="2"/>
      <c r="P15" s="5"/>
      <c r="Q15" s="42"/>
    </row>
    <row r="16" spans="1:17">
      <c r="A16" s="1"/>
      <c r="B16" s="2"/>
      <c r="C16" s="2"/>
      <c r="D16" s="2"/>
      <c r="E16" s="38"/>
      <c r="F16" s="96"/>
      <c r="G16" s="96"/>
      <c r="H16" s="96"/>
      <c r="I16" s="96"/>
      <c r="J16" s="96"/>
      <c r="K16" s="96"/>
      <c r="L16" s="96"/>
      <c r="M16" s="96"/>
      <c r="N16" s="39"/>
      <c r="O16" s="2"/>
      <c r="P16" s="5"/>
      <c r="Q16" s="42"/>
    </row>
    <row r="17" spans="1:17">
      <c r="A17" s="1"/>
      <c r="B17" s="2"/>
      <c r="C17" s="2"/>
      <c r="D17" s="2"/>
      <c r="E17" s="38"/>
      <c r="F17" s="96"/>
      <c r="G17" s="96"/>
      <c r="H17" s="96"/>
      <c r="I17" s="96"/>
      <c r="J17" s="96"/>
      <c r="K17" s="96"/>
      <c r="L17" s="96"/>
      <c r="M17" s="96"/>
      <c r="N17" s="39"/>
      <c r="O17" s="2"/>
      <c r="P17" s="5"/>
      <c r="Q17" s="42"/>
    </row>
    <row r="18" spans="1:17">
      <c r="A18" s="1"/>
      <c r="B18" s="2"/>
      <c r="C18" s="2"/>
      <c r="D18" s="2"/>
      <c r="E18" s="38"/>
      <c r="F18" s="96"/>
      <c r="G18" s="96"/>
      <c r="H18" s="96"/>
      <c r="I18" s="96"/>
      <c r="J18" s="96"/>
      <c r="K18" s="96"/>
      <c r="L18" s="96"/>
      <c r="M18" s="96"/>
      <c r="N18" s="39"/>
      <c r="O18" s="2"/>
      <c r="P18" s="5"/>
      <c r="Q18" s="42"/>
    </row>
    <row r="19" spans="1:17">
      <c r="A19" s="1"/>
      <c r="B19" s="2"/>
      <c r="C19" s="2"/>
      <c r="D19" s="2"/>
      <c r="E19" s="38"/>
      <c r="F19" s="40"/>
      <c r="G19" s="40"/>
      <c r="H19" s="40"/>
      <c r="I19" s="40"/>
      <c r="J19" s="40"/>
      <c r="K19" s="40"/>
      <c r="L19" s="40"/>
      <c r="M19" s="40"/>
      <c r="N19" s="39"/>
      <c r="O19" s="2"/>
      <c r="P19" s="5"/>
      <c r="Q19" s="42"/>
    </row>
    <row r="20" spans="1:17">
      <c r="A20" s="1"/>
      <c r="B20" s="2"/>
      <c r="C20" s="2"/>
      <c r="D20" s="2"/>
      <c r="E20" s="38"/>
      <c r="F20" s="40"/>
      <c r="G20" s="40"/>
      <c r="H20" s="40"/>
      <c r="I20" s="40"/>
      <c r="J20" s="40"/>
      <c r="K20" s="40"/>
      <c r="L20" s="40"/>
      <c r="M20" s="40"/>
      <c r="N20" s="39"/>
      <c r="O20" s="2"/>
      <c r="P20" s="5"/>
      <c r="Q20" s="42"/>
    </row>
    <row r="21" spans="1:17">
      <c r="A21" s="1"/>
      <c r="B21" s="2"/>
      <c r="C21" s="2"/>
      <c r="D21" s="2"/>
      <c r="E21" s="38"/>
      <c r="F21" s="40"/>
      <c r="G21" s="40"/>
      <c r="H21" s="40"/>
      <c r="I21" s="40"/>
      <c r="J21" s="40"/>
      <c r="K21" s="40"/>
      <c r="L21" s="40"/>
      <c r="M21" s="40"/>
      <c r="N21" s="39"/>
      <c r="O21" s="2"/>
      <c r="P21" s="5"/>
      <c r="Q21" s="42"/>
    </row>
    <row r="22" spans="1:17" ht="24.75" customHeight="1">
      <c r="A22" s="1"/>
      <c r="B22" s="2"/>
      <c r="C22" s="2"/>
      <c r="D22" s="2"/>
      <c r="E22" s="38"/>
      <c r="F22" s="96"/>
      <c r="G22" s="96"/>
      <c r="H22" s="96"/>
      <c r="I22" s="96"/>
      <c r="J22" s="96"/>
      <c r="K22" s="96"/>
      <c r="L22" s="96"/>
      <c r="M22" s="96"/>
      <c r="N22" s="39"/>
      <c r="O22" s="2"/>
      <c r="P22" s="5"/>
      <c r="Q22" s="42"/>
    </row>
    <row r="23" spans="1:17" ht="14.25" customHeight="1">
      <c r="A23" s="1"/>
      <c r="B23" s="2"/>
      <c r="C23" s="2"/>
      <c r="D23" s="2"/>
      <c r="E23" s="98"/>
      <c r="F23" s="99"/>
      <c r="G23" s="99"/>
      <c r="H23" s="99"/>
      <c r="I23" s="99"/>
      <c r="J23" s="99"/>
      <c r="K23" s="99"/>
      <c r="L23" s="99"/>
      <c r="M23" s="99"/>
      <c r="N23" s="100"/>
      <c r="O23" s="2"/>
      <c r="P23" s="5"/>
      <c r="Q23" s="42"/>
    </row>
    <row r="24" spans="1:17">
      <c r="A24" s="1"/>
      <c r="B24" s="2"/>
      <c r="C24" s="2"/>
      <c r="D24" s="2"/>
      <c r="E24" s="2"/>
      <c r="F24" s="12"/>
      <c r="G24" s="12"/>
      <c r="H24" s="12"/>
      <c r="I24" s="12"/>
      <c r="J24" s="12"/>
      <c r="K24" s="12"/>
      <c r="L24" s="12"/>
      <c r="M24" s="12"/>
      <c r="N24" s="2"/>
      <c r="O24" s="2"/>
      <c r="P24" s="5"/>
      <c r="Q24" s="42"/>
    </row>
    <row r="25" spans="1:17">
      <c r="A25" s="1"/>
      <c r="B25" s="2"/>
      <c r="C25" s="2"/>
      <c r="D25" s="101" t="s">
        <v>246</v>
      </c>
      <c r="E25" s="102"/>
      <c r="F25" s="102"/>
      <c r="G25" s="102"/>
      <c r="H25" s="102"/>
      <c r="I25" s="102"/>
      <c r="J25" s="102"/>
      <c r="K25" s="102"/>
      <c r="L25" s="102"/>
      <c r="M25" s="102"/>
      <c r="N25" s="102"/>
      <c r="O25" s="103"/>
      <c r="P25" s="5"/>
      <c r="Q25" s="42"/>
    </row>
    <row r="26" spans="1:17">
      <c r="A26" s="1"/>
      <c r="B26" s="2"/>
      <c r="C26" s="2"/>
      <c r="D26" s="104"/>
      <c r="E26" s="105"/>
      <c r="F26" s="105"/>
      <c r="G26" s="105"/>
      <c r="H26" s="105"/>
      <c r="I26" s="105"/>
      <c r="J26" s="105"/>
      <c r="K26" s="105"/>
      <c r="L26" s="105"/>
      <c r="M26" s="105"/>
      <c r="N26" s="105"/>
      <c r="O26" s="106"/>
      <c r="P26" s="5"/>
      <c r="Q26" s="42"/>
    </row>
    <row r="27" spans="1:17">
      <c r="A27" s="1"/>
      <c r="B27" s="2"/>
      <c r="C27" s="2"/>
      <c r="D27" s="104"/>
      <c r="E27" s="105"/>
      <c r="F27" s="105"/>
      <c r="G27" s="105"/>
      <c r="H27" s="105"/>
      <c r="I27" s="105"/>
      <c r="J27" s="105"/>
      <c r="K27" s="105"/>
      <c r="L27" s="105"/>
      <c r="M27" s="105"/>
      <c r="N27" s="105"/>
      <c r="O27" s="106"/>
      <c r="P27" s="5"/>
      <c r="Q27" s="42"/>
    </row>
    <row r="28" spans="1:17">
      <c r="A28" s="1"/>
      <c r="B28" s="2"/>
      <c r="C28" s="2"/>
      <c r="D28" s="107"/>
      <c r="E28" s="108"/>
      <c r="F28" s="108"/>
      <c r="G28" s="108"/>
      <c r="H28" s="108"/>
      <c r="I28" s="108"/>
      <c r="J28" s="108"/>
      <c r="K28" s="108"/>
      <c r="L28" s="108"/>
      <c r="M28" s="108"/>
      <c r="N28" s="108"/>
      <c r="O28" s="109"/>
      <c r="P28" s="5"/>
      <c r="Q28" s="42"/>
    </row>
    <row r="29" spans="1:17">
      <c r="A29" s="1"/>
      <c r="B29" s="2"/>
      <c r="C29" s="2"/>
      <c r="D29" s="2"/>
      <c r="E29" s="2"/>
      <c r="F29" s="97"/>
      <c r="G29" s="97"/>
      <c r="H29" s="97"/>
      <c r="I29" s="97"/>
      <c r="J29" s="97"/>
      <c r="K29" s="97"/>
      <c r="L29" s="97"/>
      <c r="M29" s="97"/>
      <c r="N29" s="2"/>
      <c r="O29" s="2"/>
      <c r="P29" s="5"/>
      <c r="Q29" s="42"/>
    </row>
    <row r="30" spans="1:17">
      <c r="A30" s="1"/>
      <c r="B30" s="2"/>
      <c r="C30" s="2"/>
      <c r="D30" s="2"/>
      <c r="E30" s="2"/>
      <c r="F30" s="97"/>
      <c r="G30" s="97"/>
      <c r="H30" s="97"/>
      <c r="I30" s="97"/>
      <c r="J30" s="97"/>
      <c r="K30" s="97"/>
      <c r="L30" s="97"/>
      <c r="M30" s="97"/>
      <c r="N30" s="2"/>
      <c r="O30" s="2"/>
      <c r="P30" s="5"/>
      <c r="Q30" s="42"/>
    </row>
    <row r="31" spans="1:17">
      <c r="A31" s="3"/>
      <c r="B31" s="4"/>
      <c r="C31" s="4"/>
      <c r="D31" s="4"/>
      <c r="E31" s="4"/>
      <c r="F31" s="4"/>
      <c r="G31" s="4"/>
      <c r="H31" s="4"/>
      <c r="I31" s="4"/>
      <c r="J31" s="4"/>
      <c r="K31" s="4"/>
      <c r="L31" s="4"/>
      <c r="M31" s="4"/>
      <c r="N31" s="4"/>
      <c r="O31" s="4"/>
      <c r="P31" s="6"/>
      <c r="Q31" s="42"/>
    </row>
    <row r="33" spans="16:16">
      <c r="P33" s="219" t="s">
        <v>272</v>
      </c>
    </row>
  </sheetData>
  <dataConsolidate/>
  <mergeCells count="17">
    <mergeCell ref="A2:Q2"/>
    <mergeCell ref="A3:O3"/>
    <mergeCell ref="F6:M6"/>
    <mergeCell ref="F8:M8"/>
    <mergeCell ref="F9:M9"/>
    <mergeCell ref="F10:M10"/>
    <mergeCell ref="F11:M11"/>
    <mergeCell ref="F12:M12"/>
    <mergeCell ref="F29:M29"/>
    <mergeCell ref="F30:M30"/>
    <mergeCell ref="E23:N23"/>
    <mergeCell ref="D25:O28"/>
    <mergeCell ref="F13:M13"/>
    <mergeCell ref="F16:M16"/>
    <mergeCell ref="F17:M17"/>
    <mergeCell ref="F18:M18"/>
    <mergeCell ref="F22:M22"/>
  </mergeCells>
  <pageMargins left="0.25" right="0.25" top="0.80208333333333337" bottom="0.75" header="0.3" footer="0.3"/>
  <pageSetup paperSize="9" scale="85" orientation="landscape" r:id="rId1"/>
  <headerFooter>
    <oddFooter>&amp;L&amp;10
&amp;R&amp;10MENA FCCG Privacy and Data Protection Assessment Questionnaire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view="pageLayout" topLeftCell="A2" zoomScale="80" zoomScaleNormal="100" zoomScalePageLayoutView="80" workbookViewId="0">
      <selection activeCell="O13" sqref="O13"/>
    </sheetView>
  </sheetViews>
  <sheetFormatPr defaultColWidth="11.42578125" defaultRowHeight="15"/>
  <cols>
    <col min="1" max="1" width="6.28515625" customWidth="1"/>
    <col min="2" max="4" width="8.7109375" customWidth="1"/>
    <col min="5" max="5" width="15" customWidth="1"/>
    <col min="6" max="6" width="4.140625" customWidth="1"/>
    <col min="7" max="8" width="4.42578125" customWidth="1"/>
    <col min="9" max="9" width="8.7109375" customWidth="1"/>
    <col min="10" max="10" width="10.42578125" bestFit="1" customWidth="1"/>
    <col min="11" max="11" width="9.42578125" bestFit="1" customWidth="1"/>
    <col min="12" max="12" width="8.7109375" customWidth="1"/>
    <col min="13" max="13" width="15.140625" customWidth="1"/>
    <col min="14" max="14" width="12.28515625" customWidth="1"/>
    <col min="15" max="256" width="8.7109375" customWidth="1"/>
  </cols>
  <sheetData>
    <row r="1" spans="1:14" ht="44.25" customHeight="1">
      <c r="A1" s="125"/>
      <c r="B1" s="125"/>
      <c r="C1" s="125"/>
      <c r="D1" s="125"/>
      <c r="E1" s="125"/>
      <c r="F1" s="125"/>
      <c r="G1" s="125"/>
      <c r="H1" s="125"/>
      <c r="I1" s="125"/>
      <c r="J1" s="125"/>
      <c r="K1" s="125"/>
      <c r="L1" s="125"/>
      <c r="M1" s="125"/>
      <c r="N1" s="125"/>
    </row>
    <row r="2" spans="1:14" ht="24" customHeight="1">
      <c r="A2" s="129" t="s">
        <v>36</v>
      </c>
      <c r="B2" s="130"/>
      <c r="C2" s="130"/>
      <c r="D2" s="130"/>
      <c r="E2" s="130"/>
      <c r="F2" s="130"/>
      <c r="G2" s="130"/>
      <c r="H2" s="130"/>
      <c r="I2" s="130"/>
      <c r="J2" s="130"/>
      <c r="K2" s="130"/>
      <c r="L2" s="130"/>
      <c r="M2" s="130"/>
      <c r="N2" s="131"/>
    </row>
    <row r="3" spans="1:14" ht="6" customHeight="1">
      <c r="A3" s="132"/>
      <c r="B3" s="133"/>
      <c r="C3" s="133"/>
      <c r="D3" s="133"/>
      <c r="E3" s="133"/>
      <c r="F3" s="133"/>
      <c r="G3" s="133"/>
      <c r="H3" s="133"/>
      <c r="I3" s="133"/>
      <c r="J3" s="133"/>
      <c r="K3" s="133"/>
      <c r="L3" s="133"/>
      <c r="M3" s="133"/>
      <c r="N3" s="7"/>
    </row>
    <row r="4" spans="1:14" ht="6.75" customHeight="1">
      <c r="A4" s="9"/>
      <c r="B4" s="10"/>
      <c r="C4" s="10"/>
      <c r="D4" s="10"/>
      <c r="E4" s="10"/>
      <c r="F4" s="10"/>
      <c r="G4" s="10"/>
      <c r="H4" s="10"/>
      <c r="I4" s="10"/>
      <c r="J4" s="10"/>
      <c r="K4" s="10"/>
      <c r="L4" s="10"/>
      <c r="M4" s="11"/>
      <c r="N4" s="41"/>
    </row>
    <row r="5" spans="1:14" ht="20.25" customHeight="1">
      <c r="A5" s="1"/>
      <c r="B5" s="2"/>
      <c r="C5" s="2"/>
      <c r="D5" s="134" t="s">
        <v>0</v>
      </c>
      <c r="E5" s="135"/>
      <c r="F5" s="135"/>
      <c r="G5" s="135"/>
      <c r="H5" s="135"/>
      <c r="I5" s="135"/>
      <c r="J5" s="135"/>
      <c r="K5" s="136"/>
      <c r="L5" s="2"/>
      <c r="M5" s="5"/>
      <c r="N5" s="41"/>
    </row>
    <row r="6" spans="1:14">
      <c r="A6" s="1"/>
      <c r="B6" s="2"/>
      <c r="C6" s="2"/>
      <c r="D6" s="137" t="s">
        <v>1</v>
      </c>
      <c r="E6" s="138"/>
      <c r="F6" s="138"/>
      <c r="G6" s="138"/>
      <c r="H6" s="138"/>
      <c r="I6" s="138"/>
      <c r="J6" s="138"/>
      <c r="K6" s="139"/>
      <c r="L6" s="2"/>
      <c r="M6" s="5"/>
      <c r="N6" s="41"/>
    </row>
    <row r="7" spans="1:14">
      <c r="A7" s="1"/>
      <c r="B7" s="2"/>
      <c r="C7" s="2"/>
      <c r="D7" s="140" t="s">
        <v>2</v>
      </c>
      <c r="E7" s="141"/>
      <c r="F7" s="141"/>
      <c r="G7" s="141"/>
      <c r="H7" s="141"/>
      <c r="I7" s="141"/>
      <c r="J7" s="141"/>
      <c r="K7" s="142"/>
      <c r="L7" s="2"/>
      <c r="M7" s="5"/>
      <c r="N7" s="41"/>
    </row>
    <row r="8" spans="1:14">
      <c r="A8" s="1"/>
      <c r="B8" s="2"/>
      <c r="C8" s="2"/>
      <c r="D8" s="117" t="s">
        <v>3</v>
      </c>
      <c r="E8" s="118"/>
      <c r="F8" s="118"/>
      <c r="G8" s="118"/>
      <c r="H8" s="118"/>
      <c r="I8" s="118"/>
      <c r="J8" s="118"/>
      <c r="K8" s="143"/>
      <c r="L8" s="2"/>
      <c r="M8" s="5"/>
      <c r="N8" s="41"/>
    </row>
    <row r="9" spans="1:14">
      <c r="A9" s="1"/>
      <c r="B9" s="2"/>
      <c r="C9" s="2"/>
      <c r="D9" s="117" t="s">
        <v>4</v>
      </c>
      <c r="E9" s="118"/>
      <c r="F9" s="93"/>
      <c r="G9" s="93"/>
      <c r="H9" s="93"/>
      <c r="I9" s="93"/>
      <c r="J9" s="93"/>
      <c r="K9" s="94"/>
      <c r="L9" s="2"/>
      <c r="M9" s="5"/>
      <c r="N9" s="41"/>
    </row>
    <row r="10" spans="1:14">
      <c r="A10" s="1"/>
      <c r="B10" s="2"/>
      <c r="C10" s="2"/>
      <c r="D10" s="144" t="s">
        <v>267</v>
      </c>
      <c r="E10" s="145"/>
      <c r="F10" s="145"/>
      <c r="G10" s="145"/>
      <c r="H10" s="145"/>
      <c r="I10" s="145"/>
      <c r="J10" s="145"/>
      <c r="K10" s="146"/>
      <c r="L10" s="2"/>
      <c r="M10" s="5"/>
      <c r="N10" s="41"/>
    </row>
    <row r="11" spans="1:14">
      <c r="A11" s="1"/>
      <c r="B11" s="2"/>
      <c r="C11" s="2"/>
      <c r="D11" s="137" t="s">
        <v>5</v>
      </c>
      <c r="E11" s="138"/>
      <c r="F11" s="138"/>
      <c r="G11" s="138"/>
      <c r="H11" s="138"/>
      <c r="I11" s="138"/>
      <c r="J11" s="138"/>
      <c r="K11" s="139"/>
      <c r="L11" s="2"/>
      <c r="M11" s="5"/>
      <c r="N11" s="41"/>
    </row>
    <row r="12" spans="1:14">
      <c r="A12" s="1"/>
      <c r="B12" s="2"/>
      <c r="C12" s="2"/>
      <c r="D12" s="147" t="s">
        <v>35</v>
      </c>
      <c r="E12" s="148"/>
      <c r="F12" s="148"/>
      <c r="G12" s="148"/>
      <c r="H12" s="148"/>
      <c r="I12" s="148"/>
      <c r="J12" s="148"/>
      <c r="K12" s="149"/>
      <c r="L12" s="2"/>
      <c r="M12" s="5"/>
      <c r="N12" s="41"/>
    </row>
    <row r="13" spans="1:14">
      <c r="A13" s="1"/>
      <c r="B13" s="2"/>
      <c r="C13" s="2"/>
      <c r="D13" s="122" t="s">
        <v>62</v>
      </c>
      <c r="E13" s="123"/>
      <c r="F13" s="123"/>
      <c r="G13" s="123"/>
      <c r="H13" s="123"/>
      <c r="I13" s="123"/>
      <c r="J13" s="123"/>
      <c r="K13" s="124"/>
      <c r="L13" s="2"/>
      <c r="M13" s="5"/>
      <c r="N13" s="41"/>
    </row>
    <row r="14" spans="1:14">
      <c r="A14" s="1"/>
      <c r="B14" s="2"/>
      <c r="C14" s="2"/>
      <c r="D14" s="119" t="s">
        <v>63</v>
      </c>
      <c r="E14" s="120"/>
      <c r="F14" s="120"/>
      <c r="G14" s="120"/>
      <c r="H14" s="120"/>
      <c r="I14" s="120"/>
      <c r="J14" s="120"/>
      <c r="K14" s="121"/>
      <c r="L14" s="2"/>
      <c r="M14" s="5"/>
      <c r="N14" s="41"/>
    </row>
    <row r="15" spans="1:14">
      <c r="A15" s="1"/>
      <c r="B15" s="2"/>
      <c r="C15" s="2"/>
      <c r="D15" s="119" t="s">
        <v>104</v>
      </c>
      <c r="E15" s="120"/>
      <c r="F15" s="120"/>
      <c r="G15" s="120"/>
      <c r="H15" s="120"/>
      <c r="I15" s="120"/>
      <c r="J15" s="120"/>
      <c r="K15" s="121"/>
      <c r="L15" s="2"/>
      <c r="M15" s="5"/>
      <c r="N15" s="41"/>
    </row>
    <row r="16" spans="1:14">
      <c r="A16" s="1"/>
      <c r="B16" s="2"/>
      <c r="C16" s="2"/>
      <c r="D16" s="119" t="s">
        <v>121</v>
      </c>
      <c r="E16" s="120"/>
      <c r="F16" s="120"/>
      <c r="G16" s="120"/>
      <c r="H16" s="120"/>
      <c r="I16" s="120"/>
      <c r="J16" s="120"/>
      <c r="K16" s="121"/>
      <c r="L16" s="2"/>
      <c r="M16" s="5"/>
      <c r="N16" s="41"/>
    </row>
    <row r="17" spans="1:14">
      <c r="A17" s="1"/>
      <c r="B17" s="2"/>
      <c r="C17" s="2"/>
      <c r="D17" s="119" t="s">
        <v>137</v>
      </c>
      <c r="E17" s="120"/>
      <c r="F17" s="120"/>
      <c r="G17" s="120"/>
      <c r="H17" s="120"/>
      <c r="I17" s="120"/>
      <c r="J17" s="120"/>
      <c r="K17" s="121"/>
      <c r="L17" s="2"/>
      <c r="M17" s="5"/>
      <c r="N17" s="41"/>
    </row>
    <row r="18" spans="1:14">
      <c r="A18" s="1"/>
      <c r="B18" s="2"/>
      <c r="C18" s="2"/>
      <c r="D18" s="150" t="s">
        <v>248</v>
      </c>
      <c r="E18" s="151"/>
      <c r="F18" s="151"/>
      <c r="G18" s="151"/>
      <c r="H18" s="151"/>
      <c r="I18" s="151"/>
      <c r="J18" s="151"/>
      <c r="K18" s="152"/>
      <c r="L18" s="2"/>
      <c r="M18" s="5"/>
      <c r="N18" s="41"/>
    </row>
    <row r="19" spans="1:14">
      <c r="A19" s="1"/>
      <c r="B19" s="2"/>
      <c r="C19" s="2"/>
      <c r="D19" s="119" t="s">
        <v>249</v>
      </c>
      <c r="E19" s="120"/>
      <c r="F19" s="120"/>
      <c r="G19" s="120"/>
      <c r="H19" s="120"/>
      <c r="I19" s="120"/>
      <c r="J19" s="120"/>
      <c r="K19" s="121"/>
      <c r="L19" s="2"/>
      <c r="M19" s="5"/>
      <c r="N19" s="41"/>
    </row>
    <row r="20" spans="1:14">
      <c r="A20" s="1"/>
      <c r="B20" s="2"/>
      <c r="C20" s="2"/>
      <c r="D20" s="119" t="s">
        <v>250</v>
      </c>
      <c r="E20" s="120"/>
      <c r="F20" s="120"/>
      <c r="G20" s="120"/>
      <c r="H20" s="120"/>
      <c r="I20" s="120"/>
      <c r="J20" s="120"/>
      <c r="K20" s="121"/>
      <c r="L20" s="2"/>
      <c r="M20" s="5"/>
      <c r="N20" s="41"/>
    </row>
    <row r="21" spans="1:14">
      <c r="A21" s="1"/>
      <c r="B21" s="2"/>
      <c r="C21" s="2"/>
      <c r="D21" s="119" t="s">
        <v>251</v>
      </c>
      <c r="E21" s="120"/>
      <c r="F21" s="120"/>
      <c r="G21" s="120"/>
      <c r="H21" s="120"/>
      <c r="I21" s="120"/>
      <c r="J21" s="120"/>
      <c r="K21" s="121"/>
      <c r="L21" s="2"/>
      <c r="M21" s="5"/>
      <c r="N21" s="41"/>
    </row>
    <row r="22" spans="1:14">
      <c r="A22" s="1"/>
      <c r="B22" s="2"/>
      <c r="C22" s="2"/>
      <c r="D22" s="119" t="s">
        <v>247</v>
      </c>
      <c r="E22" s="120"/>
      <c r="F22" s="120"/>
      <c r="G22" s="120"/>
      <c r="H22" s="120"/>
      <c r="I22" s="120"/>
      <c r="J22" s="120"/>
      <c r="K22" s="121"/>
      <c r="L22" s="2"/>
      <c r="M22" s="5"/>
      <c r="N22" s="41"/>
    </row>
    <row r="23" spans="1:14">
      <c r="A23" s="1"/>
      <c r="B23" s="2"/>
      <c r="C23" s="2"/>
      <c r="D23" s="126"/>
      <c r="E23" s="127"/>
      <c r="F23" s="127"/>
      <c r="G23" s="127"/>
      <c r="H23" s="127"/>
      <c r="I23" s="127"/>
      <c r="J23" s="127"/>
      <c r="K23" s="128"/>
      <c r="L23" s="2"/>
      <c r="M23" s="5"/>
      <c r="N23" s="41"/>
    </row>
    <row r="24" spans="1:14">
      <c r="A24" s="3"/>
      <c r="B24" s="4"/>
      <c r="C24" s="4"/>
      <c r="D24" s="4"/>
      <c r="E24" s="4"/>
      <c r="F24" s="4"/>
      <c r="G24" s="4"/>
      <c r="H24" s="4"/>
      <c r="I24" s="4"/>
      <c r="J24" s="4"/>
      <c r="K24" s="4"/>
      <c r="L24" s="4"/>
      <c r="M24" s="6"/>
      <c r="N24" s="41"/>
    </row>
  </sheetData>
  <dataConsolidate/>
  <mergeCells count="22">
    <mergeCell ref="A1:N1"/>
    <mergeCell ref="D23:K23"/>
    <mergeCell ref="A2:N2"/>
    <mergeCell ref="A3:M3"/>
    <mergeCell ref="D5:K5"/>
    <mergeCell ref="D6:K6"/>
    <mergeCell ref="D7:K7"/>
    <mergeCell ref="D8:K8"/>
    <mergeCell ref="D10:K10"/>
    <mergeCell ref="D11:K11"/>
    <mergeCell ref="D22:K22"/>
    <mergeCell ref="D12:K12"/>
    <mergeCell ref="D19:K19"/>
    <mergeCell ref="D18:K18"/>
    <mergeCell ref="D20:K20"/>
    <mergeCell ref="D21:K21"/>
    <mergeCell ref="D9:E9"/>
    <mergeCell ref="D17:K17"/>
    <mergeCell ref="D13:K13"/>
    <mergeCell ref="D14:K14"/>
    <mergeCell ref="D15:K15"/>
    <mergeCell ref="D16:K16"/>
  </mergeCells>
  <pageMargins left="0.25" right="0.25" top="0.80208333333333337" bottom="0.75" header="0.3" footer="0.3"/>
  <pageSetup paperSize="9" orientation="landscape" r:id="rId1"/>
  <headerFooter>
    <oddHeader xml:space="preserve">&amp;R&amp;8
</oddHeader>
    <oddFooter xml:space="preserve">&amp;RMENA FCCG Privacy and Data Protection Assessment Questionnaire
March.2021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view="pageLayout" topLeftCell="A4" zoomScale="80" zoomScaleNormal="100" zoomScalePageLayoutView="80" workbookViewId="0">
      <selection activeCell="U11" sqref="U11:U18"/>
    </sheetView>
  </sheetViews>
  <sheetFormatPr defaultColWidth="11.42578125" defaultRowHeight="15"/>
  <cols>
    <col min="1" max="1" width="16.7109375" customWidth="1"/>
    <col min="2" max="3" width="6.28515625" customWidth="1"/>
    <col min="4" max="4" width="7" customWidth="1"/>
    <col min="5" max="5" width="3.4257812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42578125" customWidth="1"/>
    <col min="15" max="15" width="6.140625" customWidth="1"/>
    <col min="16" max="16" width="15.140625" customWidth="1"/>
    <col min="17" max="17" width="12.28515625" customWidth="1"/>
    <col min="18" max="256" width="8.7109375" customWidth="1"/>
  </cols>
  <sheetData>
    <row r="1" spans="1:17" ht="45" customHeight="1">
      <c r="A1" s="125"/>
      <c r="B1" s="125"/>
      <c r="C1" s="125"/>
      <c r="D1" s="125"/>
      <c r="E1" s="125"/>
      <c r="F1" s="125"/>
      <c r="G1" s="125"/>
      <c r="H1" s="125"/>
      <c r="I1" s="125"/>
      <c r="J1" s="125"/>
      <c r="K1" s="125"/>
      <c r="L1" s="125"/>
      <c r="M1" s="125"/>
      <c r="N1" s="125"/>
      <c r="O1" s="125"/>
      <c r="P1" s="125"/>
      <c r="Q1" s="125"/>
    </row>
    <row r="2" spans="1:17" ht="27" customHeight="1">
      <c r="A2" s="159" t="s">
        <v>37</v>
      </c>
      <c r="B2" s="160"/>
      <c r="C2" s="160"/>
      <c r="D2" s="161"/>
      <c r="E2" s="161"/>
      <c r="F2" s="161"/>
      <c r="G2" s="161"/>
      <c r="H2" s="161"/>
      <c r="I2" s="161"/>
      <c r="J2" s="161"/>
      <c r="K2" s="161"/>
      <c r="L2" s="161"/>
      <c r="M2" s="161"/>
      <c r="N2" s="161"/>
      <c r="O2" s="161"/>
      <c r="P2" s="161"/>
      <c r="Q2" s="162"/>
    </row>
    <row r="3" spans="1:17" ht="6" customHeight="1">
      <c r="A3" s="114"/>
      <c r="B3" s="115"/>
      <c r="C3" s="115"/>
      <c r="D3" s="115"/>
      <c r="E3" s="115"/>
      <c r="F3" s="115"/>
      <c r="G3" s="115"/>
      <c r="H3" s="115"/>
      <c r="I3" s="115"/>
      <c r="J3" s="115"/>
      <c r="K3" s="115"/>
      <c r="L3" s="115"/>
      <c r="M3" s="115"/>
      <c r="N3" s="115"/>
      <c r="O3" s="115"/>
      <c r="P3" s="19"/>
      <c r="Q3" s="7"/>
    </row>
    <row r="4" spans="1:17" ht="6.75" customHeight="1">
      <c r="A4" s="9"/>
      <c r="B4" s="10"/>
      <c r="C4" s="10"/>
      <c r="D4" s="10"/>
      <c r="E4" s="10"/>
      <c r="F4" s="10"/>
      <c r="G4" s="10"/>
      <c r="H4" s="10"/>
      <c r="I4" s="10"/>
      <c r="J4" s="10"/>
      <c r="K4" s="10"/>
      <c r="L4" s="10"/>
      <c r="M4" s="10"/>
      <c r="N4" s="10"/>
      <c r="O4" s="10"/>
      <c r="P4" s="11"/>
      <c r="Q4" s="43"/>
    </row>
    <row r="5" spans="1:17" ht="25.5" customHeight="1">
      <c r="A5" s="95" t="s">
        <v>6</v>
      </c>
      <c r="B5" s="2"/>
      <c r="C5" s="2"/>
      <c r="D5" s="2"/>
      <c r="E5" s="2"/>
      <c r="F5" s="2"/>
      <c r="G5" s="2"/>
      <c r="H5" s="2"/>
      <c r="I5" s="2"/>
      <c r="J5" s="2"/>
      <c r="K5" s="2"/>
      <c r="L5" s="2"/>
      <c r="M5" s="2"/>
      <c r="N5" s="2"/>
      <c r="O5" s="2"/>
      <c r="P5" s="5"/>
      <c r="Q5" s="43"/>
    </row>
    <row r="6" spans="1:17" ht="187.5" customHeight="1">
      <c r="A6" s="156" t="s">
        <v>268</v>
      </c>
      <c r="B6" s="157"/>
      <c r="C6" s="157"/>
      <c r="D6" s="157"/>
      <c r="E6" s="157"/>
      <c r="F6" s="157"/>
      <c r="G6" s="157"/>
      <c r="H6" s="157"/>
      <c r="I6" s="157"/>
      <c r="J6" s="157"/>
      <c r="K6" s="157"/>
      <c r="L6" s="157"/>
      <c r="M6" s="157"/>
      <c r="N6" s="157"/>
      <c r="O6" s="157"/>
      <c r="P6" s="158"/>
      <c r="Q6" s="43"/>
    </row>
    <row r="7" spans="1:17" ht="24.75" customHeight="1">
      <c r="A7" s="14" t="s">
        <v>7</v>
      </c>
      <c r="B7" s="2"/>
      <c r="C7" s="2"/>
      <c r="D7" s="2"/>
      <c r="E7" s="2"/>
      <c r="F7" s="2"/>
      <c r="G7" s="2"/>
      <c r="H7" s="2"/>
      <c r="I7" s="2"/>
      <c r="J7" s="2"/>
      <c r="K7" s="2"/>
      <c r="L7" s="2"/>
      <c r="M7" s="2"/>
      <c r="N7" s="2"/>
      <c r="O7" s="2"/>
      <c r="P7" s="5"/>
      <c r="Q7" s="43"/>
    </row>
    <row r="8" spans="1:17" ht="123.75" customHeight="1">
      <c r="A8" s="153" t="s">
        <v>270</v>
      </c>
      <c r="B8" s="154"/>
      <c r="C8" s="154"/>
      <c r="D8" s="154"/>
      <c r="E8" s="154"/>
      <c r="F8" s="154"/>
      <c r="G8" s="154"/>
      <c r="H8" s="154"/>
      <c r="I8" s="154"/>
      <c r="J8" s="154"/>
      <c r="K8" s="154"/>
      <c r="L8" s="154"/>
      <c r="M8" s="154"/>
      <c r="N8" s="154"/>
      <c r="O8" s="154"/>
      <c r="P8" s="155"/>
      <c r="Q8" s="43"/>
    </row>
    <row r="9" spans="1:17" ht="14.25" customHeight="1">
      <c r="A9" s="153"/>
      <c r="B9" s="154"/>
      <c r="C9" s="154"/>
      <c r="D9" s="154"/>
      <c r="E9" s="154"/>
      <c r="F9" s="154"/>
      <c r="G9" s="154"/>
      <c r="H9" s="154"/>
      <c r="I9" s="154"/>
      <c r="J9" s="154"/>
      <c r="K9" s="154"/>
      <c r="L9" s="154"/>
      <c r="M9" s="154"/>
      <c r="N9" s="154"/>
      <c r="O9" s="154"/>
      <c r="P9" s="155"/>
      <c r="Q9" s="43"/>
    </row>
    <row r="10" spans="1:17" ht="20.25" customHeight="1">
      <c r="A10" s="14" t="s">
        <v>8</v>
      </c>
      <c r="B10" s="2"/>
      <c r="C10" s="2"/>
      <c r="D10" s="2"/>
      <c r="E10" s="2"/>
      <c r="F10" s="2"/>
      <c r="G10" s="2"/>
      <c r="H10" s="2"/>
      <c r="I10" s="2"/>
      <c r="J10" s="2"/>
      <c r="K10" s="2"/>
      <c r="L10" s="2"/>
      <c r="M10" s="2"/>
      <c r="N10" s="2"/>
      <c r="O10" s="2"/>
      <c r="P10" s="5"/>
      <c r="Q10" s="43"/>
    </row>
    <row r="11" spans="1:17" ht="106.5" customHeight="1">
      <c r="A11" s="153" t="s">
        <v>271</v>
      </c>
      <c r="B11" s="154"/>
      <c r="C11" s="154"/>
      <c r="D11" s="154"/>
      <c r="E11" s="154"/>
      <c r="F11" s="154"/>
      <c r="G11" s="154"/>
      <c r="H11" s="154"/>
      <c r="I11" s="154"/>
      <c r="J11" s="154"/>
      <c r="K11" s="154"/>
      <c r="L11" s="154"/>
      <c r="M11" s="154"/>
      <c r="N11" s="154"/>
      <c r="O11" s="154"/>
      <c r="P11" s="155"/>
      <c r="Q11" s="43"/>
    </row>
    <row r="12" spans="1:17">
      <c r="A12" s="153"/>
      <c r="B12" s="154"/>
      <c r="C12" s="154"/>
      <c r="D12" s="154"/>
      <c r="E12" s="154"/>
      <c r="F12" s="154"/>
      <c r="G12" s="154"/>
      <c r="H12" s="154"/>
      <c r="I12" s="154"/>
      <c r="J12" s="154"/>
      <c r="K12" s="154"/>
      <c r="L12" s="154"/>
      <c r="M12" s="154"/>
      <c r="N12" s="154"/>
      <c r="O12" s="154"/>
      <c r="P12" s="155"/>
      <c r="Q12" s="43"/>
    </row>
    <row r="13" spans="1:17">
      <c r="A13" s="3"/>
      <c r="B13" s="4"/>
      <c r="C13" s="4"/>
      <c r="D13" s="4"/>
      <c r="E13" s="4"/>
      <c r="F13" s="4"/>
      <c r="G13" s="4"/>
      <c r="H13" s="4"/>
      <c r="I13" s="4"/>
      <c r="J13" s="4"/>
      <c r="K13" s="4"/>
      <c r="L13" s="4"/>
      <c r="M13" s="4"/>
      <c r="N13" s="4"/>
      <c r="O13" s="4"/>
      <c r="P13" s="6"/>
      <c r="Q13" s="43"/>
    </row>
  </sheetData>
  <dataConsolidate/>
  <mergeCells count="7">
    <mergeCell ref="A11:P12"/>
    <mergeCell ref="A1:Q1"/>
    <mergeCell ref="A6:P6"/>
    <mergeCell ref="A8:P8"/>
    <mergeCell ref="A9:P9"/>
    <mergeCell ref="A2:Q2"/>
    <mergeCell ref="A3:O3"/>
  </mergeCells>
  <pageMargins left="0.25" right="0.25" top="0.80208333333333337" bottom="0.75" header="0.3" footer="0.3"/>
  <pageSetup paperSize="9" scale="71" orientation="landscape" r:id="rId1"/>
  <headerFooter>
    <oddHeader xml:space="preserve">&amp;R&amp;8
</oddHeader>
    <oddFooter xml:space="preserve">&amp;R&amp;10MENA FCCG Privacy and Data Protection Assessment Questionnaire
March.2021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view="pageLayout" topLeftCell="A3" zoomScale="80" zoomScaleNormal="100" zoomScalePageLayoutView="80" workbookViewId="0">
      <selection activeCell="P25" sqref="M25:Q30"/>
    </sheetView>
  </sheetViews>
  <sheetFormatPr defaultColWidth="11.42578125" defaultRowHeight="15"/>
  <cols>
    <col min="1" max="2" width="6.28515625" customWidth="1"/>
    <col min="3" max="3" width="11.7109375" customWidth="1"/>
    <col min="4" max="4" width="6.28515625" customWidth="1"/>
    <col min="5" max="5" width="13.7109375" customWidth="1"/>
    <col min="6" max="8" width="21.7109375" customWidth="1"/>
    <col min="9" max="9" width="22.42578125" customWidth="1"/>
    <col min="10" max="10" width="10.42578125" bestFit="1" customWidth="1"/>
    <col min="11" max="11" width="4.7109375" customWidth="1"/>
    <col min="12" max="12" width="3.42578125" customWidth="1"/>
    <col min="13" max="13" width="6.140625" customWidth="1"/>
    <col min="14" max="14" width="4" customWidth="1"/>
    <col min="15" max="15" width="0.7109375" customWidth="1"/>
    <col min="16" max="16" width="19.7109375" customWidth="1"/>
    <col min="17" max="17" width="12.28515625" customWidth="1"/>
    <col min="18" max="257" width="8.7109375" customWidth="1"/>
  </cols>
  <sheetData>
    <row r="1" spans="1:17">
      <c r="A1" s="114"/>
      <c r="B1" s="115"/>
      <c r="C1" s="115"/>
      <c r="D1" s="115"/>
      <c r="E1" s="115"/>
      <c r="F1" s="115"/>
      <c r="G1" s="115"/>
      <c r="H1" s="115"/>
      <c r="I1" s="115"/>
      <c r="J1" s="115"/>
      <c r="K1" s="115"/>
      <c r="L1" s="115"/>
      <c r="M1" s="115"/>
      <c r="N1" s="115"/>
      <c r="O1" s="115"/>
      <c r="P1" s="115"/>
      <c r="Q1" s="163"/>
    </row>
    <row r="2" spans="1:17" ht="50.25" customHeight="1">
      <c r="A2" s="164"/>
      <c r="B2" s="165"/>
      <c r="C2" s="165"/>
      <c r="D2" s="165"/>
      <c r="E2" s="165"/>
      <c r="F2" s="165"/>
      <c r="G2" s="165"/>
      <c r="H2" s="165"/>
      <c r="I2" s="165"/>
      <c r="J2" s="165"/>
      <c r="K2" s="165"/>
      <c r="L2" s="165"/>
      <c r="M2" s="165"/>
      <c r="N2" s="165"/>
      <c r="O2" s="165"/>
      <c r="P2" s="165"/>
      <c r="Q2" s="166"/>
    </row>
    <row r="3" spans="1:17" ht="27" customHeight="1">
      <c r="A3" s="159" t="s">
        <v>244</v>
      </c>
      <c r="B3" s="160"/>
      <c r="C3" s="160"/>
      <c r="D3" s="161"/>
      <c r="E3" s="161"/>
      <c r="F3" s="161"/>
      <c r="G3" s="161"/>
      <c r="H3" s="161"/>
      <c r="I3" s="161"/>
      <c r="J3" s="161"/>
      <c r="K3" s="161"/>
      <c r="L3" s="161"/>
      <c r="M3" s="161"/>
      <c r="N3" s="161"/>
      <c r="O3" s="161"/>
      <c r="P3" s="161"/>
      <c r="Q3" s="162"/>
    </row>
    <row r="4" spans="1:17" ht="6" customHeight="1">
      <c r="A4" s="114"/>
      <c r="B4" s="115"/>
      <c r="C4" s="115"/>
      <c r="D4" s="115"/>
      <c r="E4" s="115"/>
      <c r="F4" s="115"/>
      <c r="G4" s="115"/>
      <c r="H4" s="115"/>
      <c r="I4" s="115"/>
      <c r="J4" s="115"/>
      <c r="K4" s="115"/>
      <c r="L4" s="115"/>
      <c r="M4" s="115"/>
      <c r="N4" s="19"/>
      <c r="O4" s="19"/>
      <c r="P4" s="19"/>
      <c r="Q4" s="7"/>
    </row>
    <row r="5" spans="1:17" ht="25.5" customHeight="1">
      <c r="A5" s="134" t="s">
        <v>263</v>
      </c>
      <c r="B5" s="135"/>
      <c r="C5" s="135"/>
      <c r="D5" s="135"/>
      <c r="E5" s="135"/>
      <c r="F5" s="135"/>
      <c r="G5" s="135"/>
      <c r="H5" s="135"/>
      <c r="I5" s="135"/>
      <c r="J5" s="135"/>
      <c r="K5" s="135"/>
      <c r="L5" s="135"/>
      <c r="M5" s="135"/>
      <c r="N5" s="135"/>
      <c r="O5" s="135"/>
      <c r="P5" s="135"/>
      <c r="Q5" s="136"/>
    </row>
    <row r="6" spans="1:17" ht="27" customHeight="1">
      <c r="A6" s="15"/>
      <c r="B6" s="16"/>
      <c r="C6" s="16"/>
      <c r="D6" s="16"/>
      <c r="E6" s="16"/>
      <c r="F6" s="16"/>
      <c r="G6" s="16"/>
      <c r="H6" s="16"/>
      <c r="I6" s="16"/>
      <c r="J6" s="16"/>
      <c r="K6" s="16"/>
      <c r="L6" s="16"/>
      <c r="M6" s="16"/>
      <c r="N6" s="16"/>
      <c r="O6" s="16"/>
      <c r="P6" s="16"/>
      <c r="Q6" s="192"/>
    </row>
    <row r="7" spans="1:17" ht="25.5" customHeight="1">
      <c r="A7" s="1"/>
      <c r="B7" s="2"/>
      <c r="C7" s="2"/>
      <c r="D7" s="2"/>
      <c r="E7" s="174" t="s">
        <v>265</v>
      </c>
      <c r="F7" s="175"/>
      <c r="G7" s="175"/>
      <c r="H7" s="175"/>
      <c r="I7" s="176"/>
      <c r="K7" s="2"/>
      <c r="L7" s="2"/>
      <c r="M7" s="2"/>
      <c r="N7" s="2"/>
      <c r="O7" s="2"/>
      <c r="P7" s="2"/>
      <c r="Q7" s="193"/>
    </row>
    <row r="8" spans="1:17" ht="24.75" customHeight="1">
      <c r="A8" s="1"/>
      <c r="B8" s="2"/>
      <c r="C8" s="2"/>
      <c r="D8" s="2"/>
      <c r="E8" s="92" t="s">
        <v>257</v>
      </c>
      <c r="F8" s="34" t="s">
        <v>9</v>
      </c>
      <c r="G8" s="31" t="s">
        <v>10</v>
      </c>
      <c r="H8" s="32" t="s">
        <v>11</v>
      </c>
      <c r="I8" s="30" t="s">
        <v>12</v>
      </c>
      <c r="K8" s="2"/>
      <c r="L8" s="2"/>
      <c r="M8" s="2"/>
      <c r="N8" s="2"/>
      <c r="O8" s="2"/>
      <c r="P8" s="2"/>
      <c r="Q8" s="193"/>
    </row>
    <row r="9" spans="1:17" ht="27.75" customHeight="1">
      <c r="A9" s="15"/>
      <c r="B9" s="16"/>
      <c r="C9" s="16"/>
      <c r="D9" s="16"/>
      <c r="E9" s="17" t="s">
        <v>256</v>
      </c>
      <c r="F9" s="29" t="s">
        <v>252</v>
      </c>
      <c r="G9" s="33" t="s">
        <v>253</v>
      </c>
      <c r="H9" s="33" t="s">
        <v>254</v>
      </c>
      <c r="I9" s="33" t="s">
        <v>255</v>
      </c>
      <c r="K9" s="16"/>
      <c r="L9" s="16"/>
      <c r="M9" s="16"/>
      <c r="N9" s="16"/>
      <c r="O9" s="16"/>
      <c r="P9" s="16"/>
      <c r="Q9" s="193"/>
    </row>
    <row r="10" spans="1:17">
      <c r="A10" s="1"/>
      <c r="B10" s="2"/>
      <c r="C10" s="2"/>
      <c r="D10" s="2"/>
      <c r="E10" s="2"/>
      <c r="F10" s="2"/>
      <c r="G10" s="2"/>
      <c r="H10" s="2"/>
      <c r="I10" s="2"/>
      <c r="J10" s="2"/>
      <c r="K10" s="2"/>
      <c r="L10" s="2"/>
      <c r="M10" s="2"/>
      <c r="N10" s="2"/>
      <c r="O10" s="2"/>
      <c r="P10" s="2"/>
      <c r="Q10" s="193"/>
    </row>
    <row r="11" spans="1:17" ht="17.25" customHeight="1">
      <c r="A11" s="1"/>
      <c r="B11" s="2"/>
      <c r="C11" s="2"/>
      <c r="D11" s="2"/>
      <c r="E11" s="2"/>
      <c r="F11" s="2"/>
      <c r="G11" s="2"/>
      <c r="H11" s="2"/>
      <c r="I11" s="2"/>
      <c r="J11" s="2"/>
      <c r="K11" s="2"/>
      <c r="L11" s="2"/>
      <c r="M11" s="2"/>
      <c r="N11" s="2"/>
      <c r="O11" s="2"/>
      <c r="P11" s="2"/>
      <c r="Q11" s="193"/>
    </row>
    <row r="12" spans="1:17" ht="22.5" customHeight="1">
      <c r="A12" s="173" t="s">
        <v>266</v>
      </c>
      <c r="B12" s="173"/>
      <c r="C12" s="173"/>
      <c r="D12" s="173"/>
      <c r="E12" s="173"/>
      <c r="F12" s="173"/>
      <c r="G12" s="173"/>
      <c r="H12" s="173"/>
      <c r="I12" s="173"/>
      <c r="J12" s="173"/>
      <c r="K12" s="173"/>
      <c r="L12" s="173"/>
      <c r="M12" s="173"/>
      <c r="N12" s="173"/>
      <c r="O12" s="173"/>
      <c r="P12" s="134"/>
      <c r="Q12" s="193"/>
    </row>
    <row r="13" spans="1:17" ht="37.35" customHeight="1">
      <c r="A13" s="125"/>
      <c r="B13" s="125"/>
      <c r="C13" s="125"/>
      <c r="D13" s="125"/>
      <c r="E13" s="125"/>
      <c r="F13" s="125"/>
      <c r="G13" s="125"/>
      <c r="H13" s="125"/>
      <c r="I13" s="125"/>
      <c r="J13" s="125"/>
      <c r="K13" s="125"/>
      <c r="L13" s="125"/>
      <c r="M13" s="125"/>
      <c r="N13" s="125"/>
      <c r="O13" s="125"/>
      <c r="P13" s="125"/>
      <c r="Q13" s="193"/>
    </row>
    <row r="14" spans="1:17" ht="51" customHeight="1">
      <c r="A14" s="2"/>
      <c r="B14" s="178" t="s">
        <v>261</v>
      </c>
      <c r="C14" s="178"/>
      <c r="D14" s="177" t="s">
        <v>13</v>
      </c>
      <c r="E14" s="177"/>
      <c r="F14" s="177"/>
      <c r="G14" s="177"/>
      <c r="H14" s="177"/>
      <c r="I14" s="177"/>
      <c r="J14" s="177"/>
      <c r="K14" s="177"/>
      <c r="L14" s="177"/>
      <c r="M14" s="177"/>
      <c r="N14" s="177"/>
      <c r="O14" s="177"/>
      <c r="P14" s="28"/>
      <c r="Q14" s="193"/>
    </row>
    <row r="15" spans="1:17" ht="15" hidden="1" customHeight="1">
      <c r="A15" s="2"/>
      <c r="B15" s="178"/>
      <c r="C15" s="178"/>
      <c r="D15" s="177"/>
      <c r="E15" s="177"/>
      <c r="F15" s="177"/>
      <c r="G15" s="177"/>
      <c r="H15" s="177"/>
      <c r="I15" s="177"/>
      <c r="J15" s="177"/>
      <c r="K15" s="177"/>
      <c r="L15" s="177"/>
      <c r="M15" s="177"/>
      <c r="N15" s="177"/>
      <c r="O15" s="177"/>
      <c r="P15" s="2"/>
      <c r="Q15" s="193"/>
    </row>
    <row r="16" spans="1:17" ht="40.35" customHeight="1">
      <c r="A16" s="2"/>
      <c r="B16" s="179" t="s">
        <v>260</v>
      </c>
      <c r="C16" s="180"/>
      <c r="D16" s="167" t="s">
        <v>31</v>
      </c>
      <c r="E16" s="168"/>
      <c r="F16" s="168"/>
      <c r="G16" s="168"/>
      <c r="H16" s="168"/>
      <c r="I16" s="168"/>
      <c r="J16" s="168"/>
      <c r="K16" s="168"/>
      <c r="L16" s="168"/>
      <c r="M16" s="168"/>
      <c r="N16" s="168"/>
      <c r="O16" s="169"/>
      <c r="P16" s="2"/>
      <c r="Q16" s="193"/>
    </row>
    <row r="17" spans="1:17" ht="4.3499999999999996" customHeight="1">
      <c r="A17" s="2"/>
      <c r="B17" s="181"/>
      <c r="C17" s="182"/>
      <c r="D17" s="170"/>
      <c r="E17" s="171"/>
      <c r="F17" s="171"/>
      <c r="G17" s="171"/>
      <c r="H17" s="171"/>
      <c r="I17" s="171"/>
      <c r="J17" s="171"/>
      <c r="K17" s="171"/>
      <c r="L17" s="171"/>
      <c r="M17" s="171"/>
      <c r="N17" s="171"/>
      <c r="O17" s="172"/>
      <c r="P17" s="2"/>
      <c r="Q17" s="193"/>
    </row>
    <row r="18" spans="1:17" ht="31.35" customHeight="1">
      <c r="A18" s="2"/>
      <c r="B18" s="183" t="s">
        <v>259</v>
      </c>
      <c r="C18" s="184"/>
      <c r="D18" s="167" t="s">
        <v>14</v>
      </c>
      <c r="E18" s="168"/>
      <c r="F18" s="168"/>
      <c r="G18" s="168"/>
      <c r="H18" s="168"/>
      <c r="I18" s="168"/>
      <c r="J18" s="168"/>
      <c r="K18" s="168"/>
      <c r="L18" s="168"/>
      <c r="M18" s="168"/>
      <c r="N18" s="168"/>
      <c r="O18" s="169"/>
      <c r="P18" s="2"/>
      <c r="Q18" s="193"/>
    </row>
    <row r="19" spans="1:17">
      <c r="A19" s="2"/>
      <c r="B19" s="185"/>
      <c r="C19" s="186"/>
      <c r="D19" s="170"/>
      <c r="E19" s="171"/>
      <c r="F19" s="171"/>
      <c r="G19" s="171"/>
      <c r="H19" s="171"/>
      <c r="I19" s="171"/>
      <c r="J19" s="171"/>
      <c r="K19" s="171"/>
      <c r="L19" s="171"/>
      <c r="M19" s="171"/>
      <c r="N19" s="171"/>
      <c r="O19" s="172"/>
      <c r="P19" s="2"/>
      <c r="Q19" s="193"/>
    </row>
    <row r="20" spans="1:17" ht="26.1" customHeight="1">
      <c r="A20" s="2"/>
      <c r="B20" s="187" t="s">
        <v>258</v>
      </c>
      <c r="C20" s="188"/>
      <c r="D20" s="167" t="s">
        <v>33</v>
      </c>
      <c r="E20" s="168"/>
      <c r="F20" s="168"/>
      <c r="G20" s="168"/>
      <c r="H20" s="168"/>
      <c r="I20" s="168"/>
      <c r="J20" s="168"/>
      <c r="K20" s="168"/>
      <c r="L20" s="168"/>
      <c r="M20" s="168"/>
      <c r="N20" s="168"/>
      <c r="O20" s="169"/>
      <c r="P20" s="2"/>
      <c r="Q20" s="193"/>
    </row>
    <row r="21" spans="1:17" ht="18.600000000000001" customHeight="1">
      <c r="A21" s="2"/>
      <c r="B21" s="189"/>
      <c r="C21" s="190"/>
      <c r="D21" s="170"/>
      <c r="E21" s="171"/>
      <c r="F21" s="171"/>
      <c r="G21" s="171"/>
      <c r="H21" s="171"/>
      <c r="I21" s="171"/>
      <c r="J21" s="171"/>
      <c r="K21" s="171"/>
      <c r="L21" s="171"/>
      <c r="M21" s="171"/>
      <c r="N21" s="171"/>
      <c r="O21" s="172"/>
      <c r="P21" s="2"/>
      <c r="Q21" s="193"/>
    </row>
    <row r="22" spans="1:17" ht="15" customHeight="1">
      <c r="A22" s="2"/>
      <c r="B22" s="195" t="s">
        <v>262</v>
      </c>
      <c r="C22" s="196"/>
      <c r="D22" s="167" t="s">
        <v>245</v>
      </c>
      <c r="E22" s="168"/>
      <c r="F22" s="168"/>
      <c r="G22" s="168"/>
      <c r="H22" s="168"/>
      <c r="I22" s="168"/>
      <c r="J22" s="168"/>
      <c r="K22" s="168"/>
      <c r="L22" s="168"/>
      <c r="M22" s="168"/>
      <c r="N22" s="168"/>
      <c r="O22" s="169"/>
      <c r="P22" s="2"/>
      <c r="Q22" s="193"/>
    </row>
    <row r="23" spans="1:17" ht="26.1" customHeight="1">
      <c r="A23" s="2"/>
      <c r="B23" s="197"/>
      <c r="C23" s="198"/>
      <c r="D23" s="170"/>
      <c r="E23" s="171"/>
      <c r="F23" s="171"/>
      <c r="G23" s="171"/>
      <c r="H23" s="171"/>
      <c r="I23" s="171"/>
      <c r="J23" s="171"/>
      <c r="K23" s="171"/>
      <c r="L23" s="171"/>
      <c r="M23" s="171"/>
      <c r="N23" s="171"/>
      <c r="O23" s="172"/>
      <c r="P23" s="2"/>
      <c r="Q23" s="193"/>
    </row>
    <row r="24" spans="1:17">
      <c r="Q24" s="194"/>
    </row>
    <row r="29" spans="1:17">
      <c r="M29" s="191"/>
      <c r="N29" s="191"/>
      <c r="O29" s="191"/>
      <c r="P29" s="191"/>
      <c r="Q29" s="191"/>
    </row>
    <row r="30" spans="1:17" ht="33" customHeight="1">
      <c r="M30" s="191"/>
      <c r="N30" s="191"/>
      <c r="O30" s="191"/>
      <c r="P30" s="191"/>
      <c r="Q30" s="191"/>
    </row>
    <row r="31" spans="1:17">
      <c r="P31" s="191"/>
      <c r="Q31" s="191"/>
    </row>
  </sheetData>
  <dataConsolidate/>
  <mergeCells count="20">
    <mergeCell ref="P31:Q31"/>
    <mergeCell ref="M29:Q30"/>
    <mergeCell ref="A5:Q5"/>
    <mergeCell ref="Q6:Q24"/>
    <mergeCell ref="B22:C23"/>
    <mergeCell ref="D22:O23"/>
    <mergeCell ref="A1:Q2"/>
    <mergeCell ref="A13:P13"/>
    <mergeCell ref="D20:O21"/>
    <mergeCell ref="A12:P12"/>
    <mergeCell ref="A3:Q3"/>
    <mergeCell ref="A4:M4"/>
    <mergeCell ref="D16:O17"/>
    <mergeCell ref="E7:I7"/>
    <mergeCell ref="D14:O15"/>
    <mergeCell ref="B14:C15"/>
    <mergeCell ref="B16:C17"/>
    <mergeCell ref="B18:C19"/>
    <mergeCell ref="B20:C21"/>
    <mergeCell ref="D18:O19"/>
  </mergeCells>
  <pageMargins left="0.25" right="0.25" top="0.80208333333333337" bottom="0.75" header="0.3" footer="0.3"/>
  <pageSetup paperSize="9" scale="73" fitToHeight="0" orientation="landscape" r:id="rId1"/>
  <headerFooter>
    <oddFooter xml:space="preserve">&amp;L&amp;10
&amp;R&amp;10MENA FCCG Privacy and Data Protection Assessment Questionnaire
March.2021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B12" sqref="B12"/>
    </sheetView>
  </sheetViews>
  <sheetFormatPr defaultColWidth="11.42578125" defaultRowHeight="15"/>
  <cols>
    <col min="1" max="256" width="8.7109375" customWidth="1"/>
  </cols>
  <sheetData>
    <row r="1" spans="1:3">
      <c r="A1" t="s">
        <v>25</v>
      </c>
      <c r="B1" t="s">
        <v>26</v>
      </c>
      <c r="C1" t="s">
        <v>27</v>
      </c>
    </row>
    <row r="2" spans="1:3">
      <c r="A2" s="8"/>
      <c r="B2" s="8"/>
      <c r="C2" s="8"/>
    </row>
    <row r="3" spans="1:3">
      <c r="A3" s="18" t="s">
        <v>24</v>
      </c>
      <c r="B3" s="18" t="s">
        <v>28</v>
      </c>
      <c r="C3" s="18" t="s">
        <v>29</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5"/>
  <sheetViews>
    <sheetView tabSelected="1" topLeftCell="D184" zoomScale="50" zoomScaleNormal="50" workbookViewId="0">
      <selection activeCell="G213" sqref="G213"/>
    </sheetView>
  </sheetViews>
  <sheetFormatPr defaultColWidth="9.140625" defaultRowHeight="25.5"/>
  <cols>
    <col min="1" max="1" width="31.7109375" style="85" customWidth="1"/>
    <col min="2" max="2" width="17.5703125" style="25" customWidth="1"/>
    <col min="3" max="3" width="34.7109375" style="82" customWidth="1"/>
    <col min="4" max="4" width="15.85546875" style="25" customWidth="1"/>
    <col min="5" max="5" width="221.7109375" style="23" customWidth="1"/>
    <col min="6" max="6" width="26.42578125" style="21" customWidth="1"/>
    <col min="7" max="7" width="30.28515625" style="44" customWidth="1"/>
    <col min="8" max="8" width="27.5703125" style="21" customWidth="1"/>
    <col min="9" max="9" width="79.85546875" style="22" customWidth="1"/>
    <col min="10" max="10" width="76.42578125" style="22" customWidth="1"/>
    <col min="11" max="11" width="73.85546875" style="21" customWidth="1"/>
    <col min="12" max="12" width="9.140625" style="25" customWidth="1"/>
    <col min="13" max="13" width="22.140625" style="25" customWidth="1"/>
    <col min="14" max="32" width="9.140625" style="25" customWidth="1"/>
    <col min="33" max="16384" width="9.140625" style="25"/>
  </cols>
  <sheetData>
    <row r="1" spans="1:11" s="20" customFormat="1" ht="74.25" customHeight="1" thickBot="1">
      <c r="A1" s="212" t="s">
        <v>155</v>
      </c>
      <c r="B1" s="212"/>
      <c r="C1" s="212"/>
      <c r="D1" s="212"/>
      <c r="E1" s="212"/>
      <c r="F1" s="212"/>
      <c r="G1" s="212"/>
      <c r="H1" s="212"/>
      <c r="I1" s="212"/>
      <c r="J1" s="212"/>
      <c r="K1" s="212"/>
    </row>
    <row r="2" spans="1:11" s="20" customFormat="1" ht="15.75" hidden="1" customHeight="1" thickBot="1">
      <c r="A2" s="213"/>
      <c r="B2" s="213"/>
      <c r="C2" s="213"/>
      <c r="D2" s="213"/>
      <c r="E2" s="213"/>
      <c r="F2" s="213"/>
      <c r="G2" s="213"/>
      <c r="H2" s="213"/>
      <c r="I2" s="213"/>
      <c r="J2" s="213"/>
      <c r="K2" s="213"/>
    </row>
    <row r="3" spans="1:11" s="24" customFormat="1" ht="36">
      <c r="A3" s="84" t="s">
        <v>15</v>
      </c>
      <c r="B3" s="45" t="s">
        <v>16</v>
      </c>
      <c r="C3" s="81" t="s">
        <v>17</v>
      </c>
      <c r="D3" s="45" t="s">
        <v>18</v>
      </c>
      <c r="E3" s="46" t="s">
        <v>19</v>
      </c>
      <c r="F3" s="45" t="s">
        <v>20</v>
      </c>
      <c r="G3" s="47" t="s">
        <v>264</v>
      </c>
      <c r="H3" s="48" t="s">
        <v>21</v>
      </c>
      <c r="I3" s="45" t="s">
        <v>32</v>
      </c>
      <c r="J3" s="48" t="s">
        <v>243</v>
      </c>
      <c r="K3" s="49" t="s">
        <v>30</v>
      </c>
    </row>
    <row r="4" spans="1:11" ht="39.75" customHeight="1">
      <c r="A4" s="217" t="s">
        <v>38</v>
      </c>
      <c r="B4" s="208">
        <f>1/10</f>
        <v>0.1</v>
      </c>
      <c r="C4" s="211" t="s">
        <v>39</v>
      </c>
      <c r="D4" s="208">
        <f>1/3</f>
        <v>0.33333333333333331</v>
      </c>
      <c r="E4" s="50" t="s">
        <v>40</v>
      </c>
      <c r="F4" s="51">
        <f>1/7</f>
        <v>0.14285714285714285</v>
      </c>
      <c r="G4" s="52">
        <v>1</v>
      </c>
      <c r="H4" s="61">
        <f t="shared" ref="H4:H10" si="0">$B$4*$D$4*F4*G4</f>
        <v>4.7619047619047615E-3</v>
      </c>
      <c r="I4" s="53"/>
      <c r="J4" s="54"/>
      <c r="K4" s="53"/>
    </row>
    <row r="5" spans="1:11" ht="21.75" customHeight="1">
      <c r="A5" s="217"/>
      <c r="B5" s="208"/>
      <c r="C5" s="211"/>
      <c r="D5" s="208"/>
      <c r="E5" s="50" t="s">
        <v>41</v>
      </c>
      <c r="F5" s="51">
        <f t="shared" ref="F5:F10" si="1">1/7</f>
        <v>0.14285714285714285</v>
      </c>
      <c r="G5" s="52">
        <v>1</v>
      </c>
      <c r="H5" s="61">
        <f t="shared" si="0"/>
        <v>4.7619047619047615E-3</v>
      </c>
      <c r="I5" s="53"/>
      <c r="J5" s="54"/>
      <c r="K5" s="53"/>
    </row>
    <row r="6" spans="1:11" ht="42" customHeight="1">
      <c r="A6" s="217"/>
      <c r="B6" s="208"/>
      <c r="C6" s="211"/>
      <c r="D6" s="208"/>
      <c r="E6" s="50" t="s">
        <v>42</v>
      </c>
      <c r="F6" s="51">
        <f t="shared" si="1"/>
        <v>0.14285714285714285</v>
      </c>
      <c r="G6" s="52">
        <v>1</v>
      </c>
      <c r="H6" s="61">
        <f t="shared" si="0"/>
        <v>4.7619047619047615E-3</v>
      </c>
      <c r="I6" s="53"/>
      <c r="J6" s="54"/>
      <c r="K6" s="53"/>
    </row>
    <row r="7" spans="1:11" ht="23.25" customHeight="1">
      <c r="A7" s="217"/>
      <c r="B7" s="208"/>
      <c r="C7" s="211"/>
      <c r="D7" s="208"/>
      <c r="E7" s="50" t="s">
        <v>43</v>
      </c>
      <c r="F7" s="51">
        <f t="shared" si="1"/>
        <v>0.14285714285714285</v>
      </c>
      <c r="G7" s="52">
        <v>1</v>
      </c>
      <c r="H7" s="61">
        <f t="shared" si="0"/>
        <v>4.7619047619047615E-3</v>
      </c>
      <c r="I7" s="53"/>
      <c r="J7" s="53"/>
      <c r="K7" s="53"/>
    </row>
    <row r="8" spans="1:11" ht="26.25" customHeight="1">
      <c r="A8" s="217"/>
      <c r="B8" s="208"/>
      <c r="C8" s="211"/>
      <c r="D8" s="208"/>
      <c r="E8" s="83" t="s">
        <v>44</v>
      </c>
      <c r="F8" s="51">
        <f t="shared" si="1"/>
        <v>0.14285714285714285</v>
      </c>
      <c r="G8" s="52">
        <v>1</v>
      </c>
      <c r="H8" s="61">
        <f t="shared" si="0"/>
        <v>4.7619047619047615E-3</v>
      </c>
      <c r="I8" s="53"/>
      <c r="J8" s="53"/>
      <c r="K8" s="53"/>
    </row>
    <row r="9" spans="1:11" ht="35.1" customHeight="1">
      <c r="A9" s="217"/>
      <c r="B9" s="208"/>
      <c r="C9" s="211"/>
      <c r="D9" s="208"/>
      <c r="E9" s="83" t="s">
        <v>45</v>
      </c>
      <c r="F9" s="51">
        <f t="shared" si="1"/>
        <v>0.14285714285714285</v>
      </c>
      <c r="G9" s="52">
        <v>1</v>
      </c>
      <c r="H9" s="61">
        <f t="shared" si="0"/>
        <v>4.7619047619047615E-3</v>
      </c>
      <c r="I9" s="53"/>
      <c r="J9" s="53"/>
      <c r="K9" s="53"/>
    </row>
    <row r="10" spans="1:11" ht="24.75" customHeight="1">
      <c r="A10" s="217"/>
      <c r="B10" s="208"/>
      <c r="C10" s="211"/>
      <c r="D10" s="208"/>
      <c r="E10" s="83" t="s">
        <v>46</v>
      </c>
      <c r="F10" s="51">
        <f t="shared" si="1"/>
        <v>0.14285714285714285</v>
      </c>
      <c r="G10" s="52">
        <v>1</v>
      </c>
      <c r="H10" s="61">
        <f t="shared" si="0"/>
        <v>4.7619047619047615E-3</v>
      </c>
      <c r="I10" s="53"/>
      <c r="J10" s="53"/>
      <c r="K10" s="53"/>
    </row>
    <row r="11" spans="1:11" s="26" customFormat="1" ht="24.95" customHeight="1">
      <c r="A11" s="217"/>
      <c r="B11" s="208"/>
      <c r="C11" s="211"/>
      <c r="D11" s="208"/>
      <c r="E11" s="55" t="s">
        <v>22</v>
      </c>
      <c r="F11" s="56">
        <f>SUM(F4:F10)</f>
        <v>0.99999999999999978</v>
      </c>
      <c r="G11" s="57">
        <f>AVERAGE(G4:G10)</f>
        <v>1</v>
      </c>
      <c r="H11" s="58">
        <f>SUM(H4:H10)</f>
        <v>3.3333333333333333E-2</v>
      </c>
      <c r="I11" s="59"/>
      <c r="J11" s="59"/>
      <c r="K11" s="59"/>
    </row>
    <row r="12" spans="1:11" ht="24.95" customHeight="1">
      <c r="A12" s="217"/>
      <c r="B12" s="208"/>
      <c r="C12" s="211" t="s">
        <v>47</v>
      </c>
      <c r="D12" s="208">
        <f>1/3</f>
        <v>0.33333333333333331</v>
      </c>
      <c r="E12" s="83" t="s">
        <v>48</v>
      </c>
      <c r="F12" s="60">
        <f>1/6</f>
        <v>0.16666666666666666</v>
      </c>
      <c r="G12" s="52">
        <v>1</v>
      </c>
      <c r="H12" s="61">
        <f t="shared" ref="H12:H17" si="2">$B$4*$D$12*F12*G12</f>
        <v>5.5555555555555549E-3</v>
      </c>
      <c r="I12" s="53"/>
      <c r="J12" s="53"/>
      <c r="K12" s="53"/>
    </row>
    <row r="13" spans="1:11" ht="24.95" customHeight="1">
      <c r="A13" s="217"/>
      <c r="B13" s="208"/>
      <c r="C13" s="211"/>
      <c r="D13" s="208"/>
      <c r="E13" s="83" t="s">
        <v>49</v>
      </c>
      <c r="F13" s="60">
        <f t="shared" ref="F13:F17" si="3">1/6</f>
        <v>0.16666666666666666</v>
      </c>
      <c r="G13" s="52">
        <v>1</v>
      </c>
      <c r="H13" s="61">
        <f t="shared" si="2"/>
        <v>5.5555555555555549E-3</v>
      </c>
      <c r="I13" s="53"/>
      <c r="J13" s="53"/>
      <c r="K13" s="53"/>
    </row>
    <row r="14" spans="1:11" ht="24.95" customHeight="1">
      <c r="A14" s="217"/>
      <c r="B14" s="208"/>
      <c r="C14" s="211"/>
      <c r="D14" s="208"/>
      <c r="E14" s="83" t="s">
        <v>50</v>
      </c>
      <c r="F14" s="60">
        <f t="shared" si="3"/>
        <v>0.16666666666666666</v>
      </c>
      <c r="G14" s="52">
        <v>1</v>
      </c>
      <c r="H14" s="61">
        <f t="shared" si="2"/>
        <v>5.5555555555555549E-3</v>
      </c>
      <c r="I14" s="53"/>
      <c r="J14" s="53"/>
      <c r="K14" s="53"/>
    </row>
    <row r="15" spans="1:11" ht="24.95" customHeight="1">
      <c r="A15" s="217"/>
      <c r="B15" s="208"/>
      <c r="C15" s="211"/>
      <c r="D15" s="208"/>
      <c r="E15" s="83" t="s">
        <v>51</v>
      </c>
      <c r="F15" s="60">
        <f t="shared" si="3"/>
        <v>0.16666666666666666</v>
      </c>
      <c r="G15" s="52">
        <v>1</v>
      </c>
      <c r="H15" s="61">
        <f t="shared" si="2"/>
        <v>5.5555555555555549E-3</v>
      </c>
      <c r="I15" s="53"/>
      <c r="J15" s="53"/>
      <c r="K15" s="53"/>
    </row>
    <row r="16" spans="1:11" ht="24.95" customHeight="1">
      <c r="A16" s="217"/>
      <c r="B16" s="208"/>
      <c r="C16" s="211"/>
      <c r="D16" s="208"/>
      <c r="E16" s="83" t="s">
        <v>52</v>
      </c>
      <c r="F16" s="60">
        <f t="shared" si="3"/>
        <v>0.16666666666666666</v>
      </c>
      <c r="G16" s="52">
        <v>1</v>
      </c>
      <c r="H16" s="61">
        <f t="shared" si="2"/>
        <v>5.5555555555555549E-3</v>
      </c>
      <c r="I16" s="53"/>
      <c r="J16" s="54"/>
      <c r="K16" s="53"/>
    </row>
    <row r="17" spans="1:11" ht="24.95" customHeight="1">
      <c r="A17" s="217"/>
      <c r="B17" s="208"/>
      <c r="C17" s="211"/>
      <c r="D17" s="208"/>
      <c r="E17" s="83" t="s">
        <v>53</v>
      </c>
      <c r="F17" s="60">
        <f t="shared" si="3"/>
        <v>0.16666666666666666</v>
      </c>
      <c r="G17" s="52">
        <v>1</v>
      </c>
      <c r="H17" s="61">
        <f t="shared" si="2"/>
        <v>5.5555555555555549E-3</v>
      </c>
      <c r="I17" s="53"/>
      <c r="J17" s="53"/>
      <c r="K17" s="53"/>
    </row>
    <row r="18" spans="1:11" s="26" customFormat="1" ht="24.95" customHeight="1">
      <c r="A18" s="217"/>
      <c r="B18" s="208"/>
      <c r="C18" s="211"/>
      <c r="D18" s="208"/>
      <c r="E18" s="55" t="s">
        <v>22</v>
      </c>
      <c r="F18" s="56">
        <f>SUM(F12:F17)</f>
        <v>0.99999999999999989</v>
      </c>
      <c r="G18" s="57">
        <f>AVERAGE(G12:G17)</f>
        <v>1</v>
      </c>
      <c r="H18" s="58">
        <f>SUM(H12:H17)</f>
        <v>3.3333333333333333E-2</v>
      </c>
      <c r="I18" s="59"/>
      <c r="J18" s="59"/>
      <c r="K18" s="59"/>
    </row>
    <row r="19" spans="1:11" ht="42" customHeight="1">
      <c r="A19" s="217"/>
      <c r="B19" s="208"/>
      <c r="C19" s="211" t="s">
        <v>54</v>
      </c>
      <c r="D19" s="208">
        <f>1/3</f>
        <v>0.33333333333333331</v>
      </c>
      <c r="E19" s="83" t="s">
        <v>55</v>
      </c>
      <c r="F19" s="60">
        <f>1/6</f>
        <v>0.16666666666666666</v>
      </c>
      <c r="G19" s="52">
        <v>1</v>
      </c>
      <c r="H19" s="62">
        <f t="shared" ref="H19:H24" si="4">$B$4*$D$19*F19*G19</f>
        <v>5.5555555555555549E-3</v>
      </c>
      <c r="I19" s="63"/>
      <c r="J19" s="63"/>
      <c r="K19" s="53"/>
    </row>
    <row r="20" spans="1:11" ht="38.25" customHeight="1">
      <c r="A20" s="217"/>
      <c r="B20" s="208"/>
      <c r="C20" s="211"/>
      <c r="D20" s="208"/>
      <c r="E20" s="83" t="s">
        <v>56</v>
      </c>
      <c r="F20" s="60">
        <f t="shared" ref="F20:F24" si="5">1/6</f>
        <v>0.16666666666666666</v>
      </c>
      <c r="G20" s="52">
        <v>1</v>
      </c>
      <c r="H20" s="62">
        <f t="shared" si="4"/>
        <v>5.5555555555555549E-3</v>
      </c>
      <c r="I20" s="63"/>
      <c r="J20" s="63"/>
      <c r="K20" s="53"/>
    </row>
    <row r="21" spans="1:11" ht="38.25" customHeight="1">
      <c r="A21" s="217"/>
      <c r="B21" s="208"/>
      <c r="C21" s="211"/>
      <c r="D21" s="208"/>
      <c r="E21" s="83" t="s">
        <v>57</v>
      </c>
      <c r="F21" s="60">
        <f t="shared" si="5"/>
        <v>0.16666666666666666</v>
      </c>
      <c r="G21" s="52">
        <v>1</v>
      </c>
      <c r="H21" s="62">
        <f t="shared" si="4"/>
        <v>5.5555555555555549E-3</v>
      </c>
      <c r="I21" s="63"/>
      <c r="J21" s="63"/>
      <c r="K21" s="53"/>
    </row>
    <row r="22" spans="1:11" ht="36" customHeight="1">
      <c r="A22" s="217"/>
      <c r="B22" s="208"/>
      <c r="C22" s="211"/>
      <c r="D22" s="208"/>
      <c r="E22" s="83" t="s">
        <v>58</v>
      </c>
      <c r="F22" s="60">
        <f t="shared" si="5"/>
        <v>0.16666666666666666</v>
      </c>
      <c r="G22" s="52">
        <v>1</v>
      </c>
      <c r="H22" s="62">
        <f t="shared" si="4"/>
        <v>5.5555555555555549E-3</v>
      </c>
      <c r="I22" s="63"/>
      <c r="J22" s="63"/>
      <c r="K22" s="53"/>
    </row>
    <row r="23" spans="1:11" ht="39.75" customHeight="1">
      <c r="A23" s="217"/>
      <c r="B23" s="208"/>
      <c r="C23" s="211"/>
      <c r="D23" s="208"/>
      <c r="E23" s="83" t="s">
        <v>59</v>
      </c>
      <c r="F23" s="60">
        <f t="shared" si="5"/>
        <v>0.16666666666666666</v>
      </c>
      <c r="G23" s="52">
        <v>1</v>
      </c>
      <c r="H23" s="62">
        <f t="shared" si="4"/>
        <v>5.5555555555555549E-3</v>
      </c>
      <c r="I23" s="64"/>
      <c r="J23" s="64"/>
      <c r="K23" s="53"/>
    </row>
    <row r="24" spans="1:11" ht="24.95" customHeight="1">
      <c r="A24" s="217"/>
      <c r="B24" s="208"/>
      <c r="C24" s="211"/>
      <c r="D24" s="208"/>
      <c r="E24" s="83" t="s">
        <v>60</v>
      </c>
      <c r="F24" s="60">
        <f t="shared" si="5"/>
        <v>0.16666666666666666</v>
      </c>
      <c r="G24" s="52">
        <v>1</v>
      </c>
      <c r="H24" s="62">
        <f t="shared" si="4"/>
        <v>5.5555555555555549E-3</v>
      </c>
      <c r="I24" s="63"/>
      <c r="J24" s="63"/>
      <c r="K24" s="53"/>
    </row>
    <row r="25" spans="1:11" ht="34.5" customHeight="1">
      <c r="A25" s="217"/>
      <c r="B25" s="208"/>
      <c r="C25" s="211"/>
      <c r="D25" s="208"/>
      <c r="E25" s="55" t="s">
        <v>22</v>
      </c>
      <c r="F25" s="56">
        <f>SUM(F19:F24)</f>
        <v>0.99999999999999989</v>
      </c>
      <c r="G25" s="57">
        <f>AVERAGE(G19:G24)</f>
        <v>1</v>
      </c>
      <c r="H25" s="58">
        <f>SUM(H19:H24)</f>
        <v>3.3333333333333333E-2</v>
      </c>
      <c r="I25" s="59"/>
      <c r="J25" s="59"/>
      <c r="K25" s="59"/>
    </row>
    <row r="26" spans="1:11" s="24" customFormat="1" ht="24.95" customHeight="1">
      <c r="A26" s="209" t="s">
        <v>23</v>
      </c>
      <c r="B26" s="209"/>
      <c r="C26" s="209"/>
      <c r="D26" s="209"/>
      <c r="E26" s="209"/>
      <c r="F26" s="209"/>
      <c r="G26" s="65">
        <f>AVERAGE(G11,G18,G25)</f>
        <v>1</v>
      </c>
      <c r="H26" s="66">
        <f>SUM(H11,H18,H25)</f>
        <v>0.1</v>
      </c>
      <c r="I26" s="67"/>
      <c r="J26" s="67"/>
      <c r="K26" s="67"/>
    </row>
    <row r="27" spans="1:11" ht="24.95" customHeight="1">
      <c r="A27" s="217" t="s">
        <v>61</v>
      </c>
      <c r="B27" s="208">
        <f>1/10</f>
        <v>0.1</v>
      </c>
      <c r="C27" s="211" t="s">
        <v>64</v>
      </c>
      <c r="D27" s="208">
        <f>1/6</f>
        <v>0.16666666666666666</v>
      </c>
      <c r="E27" s="83" t="s">
        <v>65</v>
      </c>
      <c r="F27" s="60">
        <f>1/2</f>
        <v>0.5</v>
      </c>
      <c r="G27" s="52">
        <v>1</v>
      </c>
      <c r="H27" s="62">
        <f>$B$27*$D$27*F27*G27</f>
        <v>8.3333333333333332E-3</v>
      </c>
      <c r="I27" s="63"/>
      <c r="J27" s="63"/>
      <c r="K27" s="63"/>
    </row>
    <row r="28" spans="1:11" ht="24.95" customHeight="1">
      <c r="A28" s="217"/>
      <c r="B28" s="208"/>
      <c r="C28" s="211"/>
      <c r="D28" s="208"/>
      <c r="E28" s="83" t="s">
        <v>66</v>
      </c>
      <c r="F28" s="60">
        <f>1/2</f>
        <v>0.5</v>
      </c>
      <c r="G28" s="52">
        <v>1</v>
      </c>
      <c r="H28" s="62">
        <f>$B$27*$D$27*F28*G28</f>
        <v>8.3333333333333332E-3</v>
      </c>
      <c r="I28" s="63"/>
      <c r="J28" s="63"/>
      <c r="K28" s="63"/>
    </row>
    <row r="29" spans="1:11" s="26" customFormat="1" ht="24.95" customHeight="1">
      <c r="A29" s="217"/>
      <c r="B29" s="208"/>
      <c r="C29" s="211"/>
      <c r="D29" s="208"/>
      <c r="E29" s="55" t="s">
        <v>22</v>
      </c>
      <c r="F29" s="56">
        <f>SUM(F27:F28)</f>
        <v>1</v>
      </c>
      <c r="G29" s="57">
        <f>AVERAGE(G27:G28)</f>
        <v>1</v>
      </c>
      <c r="H29" s="58">
        <f>SUM(H27:H28)</f>
        <v>1.6666666666666666E-2</v>
      </c>
      <c r="I29" s="90"/>
      <c r="J29" s="90"/>
      <c r="K29" s="90"/>
    </row>
    <row r="30" spans="1:11" s="26" customFormat="1" ht="24.95" customHeight="1">
      <c r="A30" s="217"/>
      <c r="B30" s="208"/>
      <c r="C30" s="211" t="s">
        <v>73</v>
      </c>
      <c r="D30" s="208">
        <f>1/6</f>
        <v>0.16666666666666666</v>
      </c>
      <c r="E30" s="83" t="s">
        <v>67</v>
      </c>
      <c r="F30" s="60">
        <f>1/6</f>
        <v>0.16666666666666666</v>
      </c>
      <c r="G30" s="52">
        <v>1</v>
      </c>
      <c r="H30" s="62">
        <f t="shared" ref="H30:H35" si="6">$B$27*$D$30*F30*G30</f>
        <v>2.7777777777777775E-3</v>
      </c>
      <c r="I30" s="90"/>
      <c r="J30" s="90"/>
      <c r="K30" s="90"/>
    </row>
    <row r="31" spans="1:11" s="26" customFormat="1" ht="24.95" customHeight="1">
      <c r="A31" s="217"/>
      <c r="B31" s="208"/>
      <c r="C31" s="211"/>
      <c r="D31" s="208"/>
      <c r="E31" s="83" t="s">
        <v>68</v>
      </c>
      <c r="F31" s="60">
        <f t="shared" ref="F31:F35" si="7">1/6</f>
        <v>0.16666666666666666</v>
      </c>
      <c r="G31" s="52">
        <v>1</v>
      </c>
      <c r="H31" s="62">
        <f t="shared" si="6"/>
        <v>2.7777777777777775E-3</v>
      </c>
      <c r="I31" s="90"/>
      <c r="J31" s="90"/>
      <c r="K31" s="90"/>
    </row>
    <row r="32" spans="1:11" s="26" customFormat="1" ht="54.75" customHeight="1">
      <c r="A32" s="217"/>
      <c r="B32" s="208"/>
      <c r="C32" s="211"/>
      <c r="D32" s="208"/>
      <c r="E32" s="86" t="s">
        <v>69</v>
      </c>
      <c r="F32" s="60">
        <f t="shared" si="7"/>
        <v>0.16666666666666666</v>
      </c>
      <c r="G32" s="52">
        <v>1</v>
      </c>
      <c r="H32" s="62">
        <f t="shared" si="6"/>
        <v>2.7777777777777775E-3</v>
      </c>
      <c r="I32" s="90"/>
      <c r="J32" s="90"/>
      <c r="K32" s="90"/>
    </row>
    <row r="33" spans="1:11" s="26" customFormat="1" ht="24.95" customHeight="1">
      <c r="A33" s="217"/>
      <c r="B33" s="208"/>
      <c r="C33" s="211"/>
      <c r="D33" s="208"/>
      <c r="E33" s="86" t="s">
        <v>70</v>
      </c>
      <c r="F33" s="60">
        <f t="shared" si="7"/>
        <v>0.16666666666666666</v>
      </c>
      <c r="G33" s="52">
        <v>1</v>
      </c>
      <c r="H33" s="62">
        <f t="shared" si="6"/>
        <v>2.7777777777777775E-3</v>
      </c>
      <c r="I33" s="90"/>
      <c r="J33" s="90"/>
      <c r="K33" s="90"/>
    </row>
    <row r="34" spans="1:11" s="26" customFormat="1" ht="24.95" customHeight="1">
      <c r="A34" s="217"/>
      <c r="B34" s="208"/>
      <c r="C34" s="211"/>
      <c r="D34" s="208"/>
      <c r="E34" s="86" t="s">
        <v>71</v>
      </c>
      <c r="F34" s="60">
        <f t="shared" si="7"/>
        <v>0.16666666666666666</v>
      </c>
      <c r="G34" s="52">
        <v>1</v>
      </c>
      <c r="H34" s="62">
        <f t="shared" si="6"/>
        <v>2.7777777777777775E-3</v>
      </c>
      <c r="I34" s="90"/>
      <c r="J34" s="90"/>
      <c r="K34" s="90"/>
    </row>
    <row r="35" spans="1:11" s="26" customFormat="1" ht="24.95" customHeight="1">
      <c r="A35" s="217"/>
      <c r="B35" s="208"/>
      <c r="C35" s="211"/>
      <c r="D35" s="208"/>
      <c r="E35" s="86" t="s">
        <v>72</v>
      </c>
      <c r="F35" s="60">
        <f t="shared" si="7"/>
        <v>0.16666666666666666</v>
      </c>
      <c r="G35" s="52">
        <v>1</v>
      </c>
      <c r="H35" s="62">
        <f t="shared" si="6"/>
        <v>2.7777777777777775E-3</v>
      </c>
      <c r="I35" s="90"/>
      <c r="J35" s="90"/>
      <c r="K35" s="90"/>
    </row>
    <row r="36" spans="1:11" s="26" customFormat="1" ht="24.95" customHeight="1">
      <c r="A36" s="217"/>
      <c r="B36" s="208"/>
      <c r="C36" s="211"/>
      <c r="D36" s="208"/>
      <c r="E36" s="55" t="s">
        <v>22</v>
      </c>
      <c r="F36" s="56">
        <f>SUM(F30:F35)</f>
        <v>0.99999999999999989</v>
      </c>
      <c r="G36" s="57">
        <f>AVERAGE(G30:G35)</f>
        <v>1</v>
      </c>
      <c r="H36" s="58">
        <f>SUM(H30:H35)</f>
        <v>1.6666666666666666E-2</v>
      </c>
      <c r="I36" s="90"/>
      <c r="J36" s="90"/>
      <c r="K36" s="90"/>
    </row>
    <row r="37" spans="1:11" s="26" customFormat="1" ht="24.95" customHeight="1">
      <c r="A37" s="217"/>
      <c r="B37" s="208"/>
      <c r="C37" s="211" t="s">
        <v>81</v>
      </c>
      <c r="D37" s="208">
        <f>1/6</f>
        <v>0.16666666666666666</v>
      </c>
      <c r="E37" s="83" t="s">
        <v>74</v>
      </c>
      <c r="F37" s="60">
        <f>1/7</f>
        <v>0.14285714285714285</v>
      </c>
      <c r="G37" s="52">
        <v>1</v>
      </c>
      <c r="H37" s="62">
        <f t="shared" ref="H37:H43" si="8">$B$27*$D$37*F37*G37</f>
        <v>2.3809523809523807E-3</v>
      </c>
      <c r="I37" s="90"/>
      <c r="J37" s="90"/>
      <c r="K37" s="90"/>
    </row>
    <row r="38" spans="1:11" s="26" customFormat="1" ht="24.95" customHeight="1">
      <c r="A38" s="217"/>
      <c r="B38" s="208"/>
      <c r="C38" s="211"/>
      <c r="D38" s="208"/>
      <c r="E38" s="83" t="s">
        <v>75</v>
      </c>
      <c r="F38" s="60">
        <f t="shared" ref="F38:F43" si="9">1/7</f>
        <v>0.14285714285714285</v>
      </c>
      <c r="G38" s="52">
        <v>1</v>
      </c>
      <c r="H38" s="62">
        <f t="shared" si="8"/>
        <v>2.3809523809523807E-3</v>
      </c>
      <c r="I38" s="90"/>
      <c r="J38" s="90"/>
      <c r="K38" s="90"/>
    </row>
    <row r="39" spans="1:11" s="26" customFormat="1" ht="45.75" customHeight="1">
      <c r="A39" s="217"/>
      <c r="B39" s="208"/>
      <c r="C39" s="211"/>
      <c r="D39" s="208"/>
      <c r="E39" s="83" t="s">
        <v>76</v>
      </c>
      <c r="F39" s="60">
        <f t="shared" si="9"/>
        <v>0.14285714285714285</v>
      </c>
      <c r="G39" s="52">
        <v>1</v>
      </c>
      <c r="H39" s="62">
        <f t="shared" si="8"/>
        <v>2.3809523809523807E-3</v>
      </c>
      <c r="I39" s="90"/>
      <c r="J39" s="90"/>
      <c r="K39" s="90"/>
    </row>
    <row r="40" spans="1:11" s="26" customFormat="1" ht="47.25" customHeight="1">
      <c r="A40" s="217"/>
      <c r="B40" s="208"/>
      <c r="C40" s="211"/>
      <c r="D40" s="208"/>
      <c r="E40" s="83" t="s">
        <v>77</v>
      </c>
      <c r="F40" s="60">
        <f t="shared" si="9"/>
        <v>0.14285714285714285</v>
      </c>
      <c r="G40" s="52">
        <v>1</v>
      </c>
      <c r="H40" s="62">
        <f t="shared" si="8"/>
        <v>2.3809523809523807E-3</v>
      </c>
      <c r="I40" s="90"/>
      <c r="J40" s="90"/>
      <c r="K40" s="90"/>
    </row>
    <row r="41" spans="1:11" s="26" customFormat="1" ht="24.95" customHeight="1">
      <c r="A41" s="217"/>
      <c r="B41" s="208"/>
      <c r="C41" s="211"/>
      <c r="D41" s="208"/>
      <c r="E41" s="83" t="s">
        <v>78</v>
      </c>
      <c r="F41" s="60">
        <f t="shared" si="9"/>
        <v>0.14285714285714285</v>
      </c>
      <c r="G41" s="52">
        <v>1</v>
      </c>
      <c r="H41" s="62">
        <f t="shared" si="8"/>
        <v>2.3809523809523807E-3</v>
      </c>
      <c r="I41" s="90"/>
      <c r="J41" s="90"/>
      <c r="K41" s="90"/>
    </row>
    <row r="42" spans="1:11" s="26" customFormat="1" ht="45.75" customHeight="1">
      <c r="A42" s="217"/>
      <c r="B42" s="208"/>
      <c r="C42" s="211"/>
      <c r="D42" s="208"/>
      <c r="E42" s="83" t="s">
        <v>79</v>
      </c>
      <c r="F42" s="60">
        <f t="shared" si="9"/>
        <v>0.14285714285714285</v>
      </c>
      <c r="G42" s="52">
        <v>1</v>
      </c>
      <c r="H42" s="62">
        <f t="shared" si="8"/>
        <v>2.3809523809523807E-3</v>
      </c>
      <c r="I42" s="90"/>
      <c r="J42" s="90"/>
      <c r="K42" s="90"/>
    </row>
    <row r="43" spans="1:11" s="26" customFormat="1" ht="24.75" customHeight="1">
      <c r="A43" s="217"/>
      <c r="B43" s="208"/>
      <c r="C43" s="211"/>
      <c r="D43" s="208"/>
      <c r="E43" s="83" t="s">
        <v>80</v>
      </c>
      <c r="F43" s="60">
        <f t="shared" si="9"/>
        <v>0.14285714285714285</v>
      </c>
      <c r="G43" s="52">
        <v>1</v>
      </c>
      <c r="H43" s="62">
        <f t="shared" si="8"/>
        <v>2.3809523809523807E-3</v>
      </c>
      <c r="I43" s="90"/>
      <c r="J43" s="90"/>
      <c r="K43" s="90"/>
    </row>
    <row r="44" spans="1:11" s="26" customFormat="1" ht="24.75" customHeight="1">
      <c r="A44" s="217"/>
      <c r="B44" s="208"/>
      <c r="C44" s="211"/>
      <c r="D44" s="208"/>
      <c r="E44" s="55" t="s">
        <v>22</v>
      </c>
      <c r="F44" s="56">
        <f>SUM(F37:F43)</f>
        <v>0.99999999999999978</v>
      </c>
      <c r="G44" s="57">
        <f>AVERAGE(G37:G43)</f>
        <v>1</v>
      </c>
      <c r="H44" s="58">
        <f>SUM(H37:H43)</f>
        <v>1.6666666666666666E-2</v>
      </c>
      <c r="I44" s="90"/>
      <c r="J44" s="90"/>
      <c r="K44" s="90"/>
    </row>
    <row r="45" spans="1:11" ht="24.75" customHeight="1">
      <c r="A45" s="217"/>
      <c r="B45" s="208"/>
      <c r="C45" s="211" t="s">
        <v>82</v>
      </c>
      <c r="D45" s="208">
        <f>1/6</f>
        <v>0.16666666666666666</v>
      </c>
      <c r="E45" s="83" t="s">
        <v>83</v>
      </c>
      <c r="F45" s="60">
        <f>1/7</f>
        <v>0.14285714285714285</v>
      </c>
      <c r="G45" s="52">
        <v>1</v>
      </c>
      <c r="H45" s="62">
        <f t="shared" ref="H45:H51" si="10">$B$27*$D$45*F45*G45</f>
        <v>2.3809523809523807E-3</v>
      </c>
      <c r="I45" s="91"/>
      <c r="J45" s="91"/>
      <c r="K45" s="91"/>
    </row>
    <row r="46" spans="1:11" ht="24.95" customHeight="1">
      <c r="A46" s="217"/>
      <c r="B46" s="208"/>
      <c r="C46" s="211"/>
      <c r="D46" s="208"/>
      <c r="E46" s="83" t="s">
        <v>84</v>
      </c>
      <c r="F46" s="60">
        <f t="shared" ref="F46:F51" si="11">1/7</f>
        <v>0.14285714285714285</v>
      </c>
      <c r="G46" s="52">
        <v>1</v>
      </c>
      <c r="H46" s="62">
        <f t="shared" si="10"/>
        <v>2.3809523809523807E-3</v>
      </c>
      <c r="I46" s="63"/>
      <c r="J46" s="63"/>
      <c r="K46" s="63"/>
    </row>
    <row r="47" spans="1:11" ht="23.25" customHeight="1">
      <c r="A47" s="217"/>
      <c r="B47" s="208"/>
      <c r="C47" s="211"/>
      <c r="D47" s="208"/>
      <c r="E47" s="83" t="s">
        <v>85</v>
      </c>
      <c r="F47" s="60">
        <f t="shared" si="11"/>
        <v>0.14285714285714285</v>
      </c>
      <c r="G47" s="52">
        <v>1</v>
      </c>
      <c r="H47" s="62">
        <f t="shared" si="10"/>
        <v>2.3809523809523807E-3</v>
      </c>
      <c r="I47" s="63"/>
      <c r="J47" s="63"/>
      <c r="K47" s="63"/>
    </row>
    <row r="48" spans="1:11" ht="21.75" customHeight="1">
      <c r="A48" s="217"/>
      <c r="B48" s="208"/>
      <c r="C48" s="211"/>
      <c r="D48" s="208"/>
      <c r="E48" s="83" t="s">
        <v>86</v>
      </c>
      <c r="F48" s="60">
        <f t="shared" si="11"/>
        <v>0.14285714285714285</v>
      </c>
      <c r="G48" s="52">
        <v>1</v>
      </c>
      <c r="H48" s="62">
        <f t="shared" si="10"/>
        <v>2.3809523809523807E-3</v>
      </c>
      <c r="I48" s="63"/>
      <c r="J48" s="63"/>
      <c r="K48" s="63"/>
    </row>
    <row r="49" spans="1:11" ht="24.95" customHeight="1">
      <c r="A49" s="217"/>
      <c r="B49" s="208"/>
      <c r="C49" s="211"/>
      <c r="D49" s="208"/>
      <c r="E49" s="83" t="s">
        <v>87</v>
      </c>
      <c r="F49" s="60">
        <f t="shared" si="11"/>
        <v>0.14285714285714285</v>
      </c>
      <c r="G49" s="52">
        <v>1</v>
      </c>
      <c r="H49" s="62">
        <f t="shared" si="10"/>
        <v>2.3809523809523807E-3</v>
      </c>
      <c r="I49" s="63"/>
      <c r="J49" s="63"/>
      <c r="K49" s="63"/>
    </row>
    <row r="50" spans="1:11" ht="24.95" customHeight="1">
      <c r="A50" s="217"/>
      <c r="B50" s="208"/>
      <c r="C50" s="211"/>
      <c r="D50" s="208"/>
      <c r="E50" s="83" t="s">
        <v>88</v>
      </c>
      <c r="F50" s="60">
        <f t="shared" si="11"/>
        <v>0.14285714285714285</v>
      </c>
      <c r="G50" s="52">
        <v>1</v>
      </c>
      <c r="H50" s="62">
        <f t="shared" si="10"/>
        <v>2.3809523809523807E-3</v>
      </c>
      <c r="I50" s="63"/>
      <c r="J50" s="63"/>
      <c r="K50" s="63"/>
    </row>
    <row r="51" spans="1:11" ht="24.75" customHeight="1">
      <c r="A51" s="217"/>
      <c r="B51" s="208"/>
      <c r="C51" s="211"/>
      <c r="D51" s="208"/>
      <c r="E51" s="83" t="s">
        <v>89</v>
      </c>
      <c r="F51" s="60">
        <f t="shared" si="11"/>
        <v>0.14285714285714285</v>
      </c>
      <c r="G51" s="52">
        <v>1</v>
      </c>
      <c r="H51" s="62">
        <f t="shared" si="10"/>
        <v>2.3809523809523807E-3</v>
      </c>
      <c r="I51" s="63"/>
      <c r="J51" s="63"/>
      <c r="K51" s="63"/>
    </row>
    <row r="52" spans="1:11" ht="24.75" customHeight="1">
      <c r="A52" s="217"/>
      <c r="B52" s="208"/>
      <c r="C52" s="211"/>
      <c r="D52" s="208"/>
      <c r="E52" s="55" t="s">
        <v>22</v>
      </c>
      <c r="F52" s="56">
        <f>SUM(F45:F51)</f>
        <v>0.99999999999999978</v>
      </c>
      <c r="G52" s="57">
        <f>AVERAGE(G45:G51)</f>
        <v>1</v>
      </c>
      <c r="H52" s="58">
        <f>SUM(H45:H51)</f>
        <v>1.6666666666666666E-2</v>
      </c>
      <c r="I52" s="63"/>
      <c r="J52" s="63"/>
      <c r="K52" s="63"/>
    </row>
    <row r="53" spans="1:11" ht="24.75" customHeight="1">
      <c r="A53" s="217"/>
      <c r="B53" s="208"/>
      <c r="C53" s="211" t="s">
        <v>97</v>
      </c>
      <c r="D53" s="208">
        <f>1/6</f>
        <v>0.16666666666666666</v>
      </c>
      <c r="E53" s="83" t="s">
        <v>90</v>
      </c>
      <c r="F53" s="60">
        <f>1/7</f>
        <v>0.14285714285714285</v>
      </c>
      <c r="G53" s="52">
        <v>1</v>
      </c>
      <c r="H53" s="62">
        <f t="shared" ref="H53:H59" si="12">$B$27*$D$53*F53*G53</f>
        <v>2.3809523809523807E-3</v>
      </c>
      <c r="I53" s="63"/>
      <c r="J53" s="63"/>
      <c r="K53" s="63"/>
    </row>
    <row r="54" spans="1:11" ht="24.75" customHeight="1">
      <c r="A54" s="217"/>
      <c r="B54" s="208"/>
      <c r="C54" s="211"/>
      <c r="D54" s="208"/>
      <c r="E54" s="83" t="s">
        <v>91</v>
      </c>
      <c r="F54" s="60">
        <f t="shared" ref="F54:F59" si="13">1/7</f>
        <v>0.14285714285714285</v>
      </c>
      <c r="G54" s="52">
        <v>1</v>
      </c>
      <c r="H54" s="62">
        <f t="shared" si="12"/>
        <v>2.3809523809523807E-3</v>
      </c>
      <c r="I54" s="63"/>
      <c r="J54" s="63"/>
      <c r="K54" s="63"/>
    </row>
    <row r="55" spans="1:11" ht="24.75" customHeight="1">
      <c r="A55" s="217"/>
      <c r="B55" s="208"/>
      <c r="C55" s="211"/>
      <c r="D55" s="208"/>
      <c r="E55" s="83" t="s">
        <v>92</v>
      </c>
      <c r="F55" s="60">
        <f t="shared" si="13"/>
        <v>0.14285714285714285</v>
      </c>
      <c r="G55" s="52">
        <v>1</v>
      </c>
      <c r="H55" s="62">
        <f t="shared" si="12"/>
        <v>2.3809523809523807E-3</v>
      </c>
      <c r="I55" s="63"/>
      <c r="J55" s="63"/>
      <c r="K55" s="63"/>
    </row>
    <row r="56" spans="1:11" ht="24.75" customHeight="1">
      <c r="A56" s="217"/>
      <c r="B56" s="208"/>
      <c r="C56" s="211"/>
      <c r="D56" s="208"/>
      <c r="E56" s="83" t="s">
        <v>93</v>
      </c>
      <c r="F56" s="60">
        <f t="shared" si="13"/>
        <v>0.14285714285714285</v>
      </c>
      <c r="G56" s="52">
        <v>1</v>
      </c>
      <c r="H56" s="62">
        <f t="shared" si="12"/>
        <v>2.3809523809523807E-3</v>
      </c>
      <c r="I56" s="63"/>
      <c r="J56" s="63"/>
      <c r="K56" s="63"/>
    </row>
    <row r="57" spans="1:11" ht="24.75" customHeight="1">
      <c r="A57" s="217"/>
      <c r="B57" s="208"/>
      <c r="C57" s="211"/>
      <c r="D57" s="208"/>
      <c r="E57" s="83" t="s">
        <v>94</v>
      </c>
      <c r="F57" s="60">
        <f t="shared" si="13"/>
        <v>0.14285714285714285</v>
      </c>
      <c r="G57" s="52">
        <v>1</v>
      </c>
      <c r="H57" s="62">
        <f t="shared" si="12"/>
        <v>2.3809523809523807E-3</v>
      </c>
      <c r="I57" s="63"/>
      <c r="J57" s="63"/>
      <c r="K57" s="63"/>
    </row>
    <row r="58" spans="1:11" ht="24.75" customHeight="1">
      <c r="A58" s="217"/>
      <c r="B58" s="208"/>
      <c r="C58" s="211"/>
      <c r="D58" s="208"/>
      <c r="E58" s="83" t="s">
        <v>95</v>
      </c>
      <c r="F58" s="60">
        <f t="shared" si="13"/>
        <v>0.14285714285714285</v>
      </c>
      <c r="G58" s="52">
        <v>1</v>
      </c>
      <c r="H58" s="62">
        <f t="shared" si="12"/>
        <v>2.3809523809523807E-3</v>
      </c>
      <c r="I58" s="63"/>
      <c r="J58" s="63"/>
      <c r="K58" s="63"/>
    </row>
    <row r="59" spans="1:11" ht="24.75" customHeight="1">
      <c r="A59" s="217"/>
      <c r="B59" s="208"/>
      <c r="C59" s="211"/>
      <c r="D59" s="208"/>
      <c r="E59" s="83" t="s">
        <v>96</v>
      </c>
      <c r="F59" s="60">
        <f t="shared" si="13"/>
        <v>0.14285714285714285</v>
      </c>
      <c r="G59" s="52">
        <v>1</v>
      </c>
      <c r="H59" s="62">
        <f t="shared" si="12"/>
        <v>2.3809523809523807E-3</v>
      </c>
      <c r="I59" s="63"/>
      <c r="J59" s="63"/>
      <c r="K59" s="63"/>
    </row>
    <row r="60" spans="1:11" ht="24.75" customHeight="1">
      <c r="A60" s="217"/>
      <c r="B60" s="208"/>
      <c r="C60" s="211"/>
      <c r="D60" s="208"/>
      <c r="E60" s="55" t="s">
        <v>22</v>
      </c>
      <c r="F60" s="56">
        <f>SUM(F53:F59)</f>
        <v>0.99999999999999978</v>
      </c>
      <c r="G60" s="57">
        <f>AVERAGE(G53:G59)</f>
        <v>1</v>
      </c>
      <c r="H60" s="58">
        <f>SUM(H53:H59)</f>
        <v>1.6666666666666666E-2</v>
      </c>
      <c r="I60" s="63"/>
      <c r="J60" s="63"/>
      <c r="K60" s="63"/>
    </row>
    <row r="61" spans="1:11" ht="24.75" customHeight="1">
      <c r="A61" s="217"/>
      <c r="B61" s="208"/>
      <c r="C61" s="211" t="s">
        <v>98</v>
      </c>
      <c r="D61" s="202">
        <f>1/6</f>
        <v>0.16666666666666666</v>
      </c>
      <c r="E61" s="83" t="s">
        <v>99</v>
      </c>
      <c r="F61" s="60">
        <f>1/4</f>
        <v>0.25</v>
      </c>
      <c r="G61" s="52">
        <v>1</v>
      </c>
      <c r="H61" s="62">
        <f>$B$27*$D$61*F61*G61</f>
        <v>4.1666666666666666E-3</v>
      </c>
      <c r="I61" s="63"/>
      <c r="J61" s="63"/>
      <c r="K61" s="63"/>
    </row>
    <row r="62" spans="1:11" ht="24.75" customHeight="1">
      <c r="A62" s="217"/>
      <c r="B62" s="208"/>
      <c r="C62" s="211"/>
      <c r="D62" s="203"/>
      <c r="E62" s="83" t="s">
        <v>100</v>
      </c>
      <c r="F62" s="60">
        <f t="shared" ref="F62:F64" si="14">1/4</f>
        <v>0.25</v>
      </c>
      <c r="G62" s="52">
        <v>1</v>
      </c>
      <c r="H62" s="62">
        <f>$B$27*$D$61*F62*G62</f>
        <v>4.1666666666666666E-3</v>
      </c>
      <c r="I62" s="63"/>
      <c r="J62" s="63"/>
      <c r="K62" s="63"/>
    </row>
    <row r="63" spans="1:11" ht="24.75" customHeight="1">
      <c r="A63" s="217"/>
      <c r="B63" s="208"/>
      <c r="C63" s="211"/>
      <c r="D63" s="203"/>
      <c r="E63" s="83" t="s">
        <v>101</v>
      </c>
      <c r="F63" s="60">
        <f t="shared" si="14"/>
        <v>0.25</v>
      </c>
      <c r="G63" s="52">
        <v>1</v>
      </c>
      <c r="H63" s="62">
        <f>$B$27*$D$61*F63*G63</f>
        <v>4.1666666666666666E-3</v>
      </c>
      <c r="I63" s="63"/>
      <c r="J63" s="63"/>
      <c r="K63" s="63"/>
    </row>
    <row r="64" spans="1:11" ht="24.75" customHeight="1">
      <c r="A64" s="217"/>
      <c r="B64" s="208"/>
      <c r="C64" s="211"/>
      <c r="D64" s="203"/>
      <c r="E64" s="83" t="s">
        <v>102</v>
      </c>
      <c r="F64" s="60">
        <f t="shared" si="14"/>
        <v>0.25</v>
      </c>
      <c r="G64" s="52">
        <v>1</v>
      </c>
      <c r="H64" s="62">
        <f>$B$27*$D$61*F64*G64</f>
        <v>4.1666666666666666E-3</v>
      </c>
      <c r="I64" s="63"/>
      <c r="J64" s="63"/>
      <c r="K64" s="63"/>
    </row>
    <row r="65" spans="1:11" ht="24.75" customHeight="1">
      <c r="A65" s="217"/>
      <c r="B65" s="208"/>
      <c r="C65" s="211"/>
      <c r="D65" s="204"/>
      <c r="E65" s="55" t="s">
        <v>22</v>
      </c>
      <c r="F65" s="56">
        <f>SUM(F61:F64)</f>
        <v>1</v>
      </c>
      <c r="G65" s="68">
        <f>AVERAGE(G61:G64)</f>
        <v>1</v>
      </c>
      <c r="H65" s="58">
        <f>SUM(H61:H64)</f>
        <v>1.6666666666666666E-2</v>
      </c>
      <c r="I65" s="63"/>
      <c r="J65" s="63"/>
      <c r="K65" s="63"/>
    </row>
    <row r="66" spans="1:11" s="24" customFormat="1" ht="24.95" customHeight="1">
      <c r="A66" s="209" t="s">
        <v>23</v>
      </c>
      <c r="B66" s="209"/>
      <c r="C66" s="209"/>
      <c r="D66" s="209"/>
      <c r="E66" s="209"/>
      <c r="F66" s="209"/>
      <c r="G66" s="65">
        <f>AVERAGE(G29,G36,G44,G52,G60,G65)</f>
        <v>1</v>
      </c>
      <c r="H66" s="66">
        <f>SUM(H29,H36,H44,H52,H60,H65)</f>
        <v>9.9999999999999992E-2</v>
      </c>
      <c r="I66" s="67"/>
      <c r="J66" s="67"/>
      <c r="K66" s="67"/>
    </row>
    <row r="67" spans="1:11" ht="24.95" customHeight="1">
      <c r="A67" s="205" t="s">
        <v>103</v>
      </c>
      <c r="B67" s="202">
        <f>1/10</f>
        <v>0.1</v>
      </c>
      <c r="C67" s="211" t="s">
        <v>105</v>
      </c>
      <c r="D67" s="208">
        <f>1/2</f>
        <v>0.5</v>
      </c>
      <c r="E67" s="87" t="s">
        <v>106</v>
      </c>
      <c r="F67" s="60">
        <f>1/8</f>
        <v>0.125</v>
      </c>
      <c r="G67" s="52">
        <v>1</v>
      </c>
      <c r="H67" s="62">
        <f t="shared" ref="H67:H74" si="15">$B$67*$D$67*F67*G67</f>
        <v>6.2500000000000003E-3</v>
      </c>
      <c r="I67" s="63"/>
      <c r="J67" s="63"/>
      <c r="K67" s="63"/>
    </row>
    <row r="68" spans="1:11" ht="24.95" customHeight="1">
      <c r="A68" s="206"/>
      <c r="B68" s="203"/>
      <c r="C68" s="211"/>
      <c r="D68" s="208"/>
      <c r="E68" s="87" t="s">
        <v>107</v>
      </c>
      <c r="F68" s="60">
        <f t="shared" ref="F68:F74" si="16">1/8</f>
        <v>0.125</v>
      </c>
      <c r="G68" s="52">
        <v>1</v>
      </c>
      <c r="H68" s="62">
        <f t="shared" si="15"/>
        <v>6.2500000000000003E-3</v>
      </c>
      <c r="I68" s="63"/>
      <c r="J68" s="63"/>
      <c r="K68" s="63"/>
    </row>
    <row r="69" spans="1:11" ht="24.95" customHeight="1">
      <c r="A69" s="206"/>
      <c r="B69" s="203"/>
      <c r="C69" s="211"/>
      <c r="D69" s="208"/>
      <c r="E69" s="87" t="s">
        <v>108</v>
      </c>
      <c r="F69" s="60">
        <f t="shared" si="16"/>
        <v>0.125</v>
      </c>
      <c r="G69" s="52">
        <v>1</v>
      </c>
      <c r="H69" s="62">
        <f t="shared" si="15"/>
        <v>6.2500000000000003E-3</v>
      </c>
      <c r="I69" s="63"/>
      <c r="J69" s="63"/>
      <c r="K69" s="63"/>
    </row>
    <row r="70" spans="1:11" ht="24.95" customHeight="1">
      <c r="A70" s="206"/>
      <c r="B70" s="203"/>
      <c r="C70" s="211"/>
      <c r="D70" s="208"/>
      <c r="E70" s="87" t="s">
        <v>109</v>
      </c>
      <c r="F70" s="60">
        <f t="shared" si="16"/>
        <v>0.125</v>
      </c>
      <c r="G70" s="52">
        <v>1</v>
      </c>
      <c r="H70" s="62">
        <f t="shared" si="15"/>
        <v>6.2500000000000003E-3</v>
      </c>
      <c r="I70" s="63"/>
      <c r="J70" s="63"/>
      <c r="K70" s="63"/>
    </row>
    <row r="71" spans="1:11" ht="24.95" customHeight="1">
      <c r="A71" s="206"/>
      <c r="B71" s="203"/>
      <c r="C71" s="211"/>
      <c r="D71" s="208"/>
      <c r="E71" s="87" t="s">
        <v>110</v>
      </c>
      <c r="F71" s="60">
        <f t="shared" si="16"/>
        <v>0.125</v>
      </c>
      <c r="G71" s="52">
        <v>1</v>
      </c>
      <c r="H71" s="62">
        <f t="shared" si="15"/>
        <v>6.2500000000000003E-3</v>
      </c>
      <c r="I71" s="63"/>
      <c r="J71" s="63"/>
      <c r="K71" s="63"/>
    </row>
    <row r="72" spans="1:11" ht="24.95" customHeight="1">
      <c r="A72" s="206"/>
      <c r="B72" s="203"/>
      <c r="C72" s="211"/>
      <c r="D72" s="208"/>
      <c r="E72" s="87" t="s">
        <v>111</v>
      </c>
      <c r="F72" s="60">
        <f t="shared" si="16"/>
        <v>0.125</v>
      </c>
      <c r="G72" s="52">
        <v>1</v>
      </c>
      <c r="H72" s="62">
        <f t="shared" si="15"/>
        <v>6.2500000000000003E-3</v>
      </c>
      <c r="I72" s="63"/>
      <c r="J72" s="63"/>
      <c r="K72" s="63"/>
    </row>
    <row r="73" spans="1:11" ht="50.25" customHeight="1">
      <c r="A73" s="206"/>
      <c r="B73" s="203"/>
      <c r="C73" s="211"/>
      <c r="D73" s="208"/>
      <c r="E73" s="87" t="s">
        <v>112</v>
      </c>
      <c r="F73" s="60">
        <f t="shared" si="16"/>
        <v>0.125</v>
      </c>
      <c r="G73" s="52">
        <v>1</v>
      </c>
      <c r="H73" s="62">
        <f t="shared" si="15"/>
        <v>6.2500000000000003E-3</v>
      </c>
      <c r="I73" s="63"/>
      <c r="J73" s="63"/>
      <c r="K73" s="63"/>
    </row>
    <row r="74" spans="1:11" ht="26.25" customHeight="1">
      <c r="A74" s="206"/>
      <c r="B74" s="203"/>
      <c r="C74" s="211"/>
      <c r="D74" s="208"/>
      <c r="E74" s="87" t="s">
        <v>113</v>
      </c>
      <c r="F74" s="60">
        <f t="shared" si="16"/>
        <v>0.125</v>
      </c>
      <c r="G74" s="52">
        <v>1</v>
      </c>
      <c r="H74" s="62">
        <f t="shared" si="15"/>
        <v>6.2500000000000003E-3</v>
      </c>
      <c r="I74" s="63"/>
      <c r="J74" s="63"/>
      <c r="K74" s="63"/>
    </row>
    <row r="75" spans="1:11" s="26" customFormat="1" ht="24.95" customHeight="1">
      <c r="A75" s="206"/>
      <c r="B75" s="203"/>
      <c r="C75" s="211"/>
      <c r="D75" s="208"/>
      <c r="E75" s="55" t="s">
        <v>22</v>
      </c>
      <c r="F75" s="56">
        <f>SUM(F67:F74)</f>
        <v>1</v>
      </c>
      <c r="G75" s="68">
        <f>AVERAGE(G67:G74)</f>
        <v>1</v>
      </c>
      <c r="H75" s="58">
        <f>SUM(H67:H74)</f>
        <v>4.9999999999999996E-2</v>
      </c>
      <c r="I75" s="59"/>
      <c r="J75" s="59"/>
      <c r="K75" s="59"/>
    </row>
    <row r="76" spans="1:11" s="26" customFormat="1" ht="24.95" customHeight="1">
      <c r="A76" s="206"/>
      <c r="B76" s="203"/>
      <c r="C76" s="199" t="s">
        <v>114</v>
      </c>
      <c r="D76" s="202">
        <f>1/2</f>
        <v>0.5</v>
      </c>
      <c r="E76" s="87" t="s">
        <v>115</v>
      </c>
      <c r="F76" s="60">
        <f>1/5</f>
        <v>0.2</v>
      </c>
      <c r="G76" s="52">
        <v>1</v>
      </c>
      <c r="H76" s="62">
        <f>$B$67*$D$76*F76*G76</f>
        <v>1.0000000000000002E-2</v>
      </c>
      <c r="I76" s="63"/>
      <c r="J76" s="63"/>
      <c r="K76" s="63"/>
    </row>
    <row r="77" spans="1:11" s="26" customFormat="1" ht="24.95" customHeight="1">
      <c r="A77" s="206"/>
      <c r="B77" s="203"/>
      <c r="C77" s="200"/>
      <c r="D77" s="203"/>
      <c r="E77" s="87" t="s">
        <v>116</v>
      </c>
      <c r="F77" s="60">
        <f t="shared" ref="F77:F80" si="17">1/5</f>
        <v>0.2</v>
      </c>
      <c r="G77" s="52">
        <v>1</v>
      </c>
      <c r="H77" s="62">
        <f>$B$67*$D$76*F77*G77</f>
        <v>1.0000000000000002E-2</v>
      </c>
      <c r="I77" s="63"/>
      <c r="J77" s="63"/>
      <c r="K77" s="63"/>
    </row>
    <row r="78" spans="1:11" s="26" customFormat="1" ht="24.95" customHeight="1">
      <c r="A78" s="206"/>
      <c r="B78" s="203"/>
      <c r="C78" s="200"/>
      <c r="D78" s="203"/>
      <c r="E78" s="87" t="s">
        <v>117</v>
      </c>
      <c r="F78" s="60">
        <f t="shared" si="17"/>
        <v>0.2</v>
      </c>
      <c r="G78" s="52">
        <v>1</v>
      </c>
      <c r="H78" s="62">
        <f>$B$67*$D$76*F78*G78</f>
        <v>1.0000000000000002E-2</v>
      </c>
      <c r="I78" s="63"/>
      <c r="J78" s="63"/>
      <c r="K78" s="63"/>
    </row>
    <row r="79" spans="1:11" s="26" customFormat="1" ht="24.95" customHeight="1">
      <c r="A79" s="206"/>
      <c r="B79" s="203"/>
      <c r="C79" s="200"/>
      <c r="D79" s="203"/>
      <c r="E79" s="87" t="s">
        <v>118</v>
      </c>
      <c r="F79" s="60">
        <f t="shared" si="17"/>
        <v>0.2</v>
      </c>
      <c r="G79" s="52">
        <v>1</v>
      </c>
      <c r="H79" s="62">
        <f>$B$67*$D$76*F79*G79</f>
        <v>1.0000000000000002E-2</v>
      </c>
      <c r="I79" s="63"/>
      <c r="J79" s="63"/>
      <c r="K79" s="63"/>
    </row>
    <row r="80" spans="1:11" s="26" customFormat="1" ht="24.95" customHeight="1">
      <c r="A80" s="206"/>
      <c r="B80" s="203"/>
      <c r="C80" s="200"/>
      <c r="D80" s="203"/>
      <c r="E80" s="87" t="s">
        <v>119</v>
      </c>
      <c r="F80" s="60">
        <f t="shared" si="17"/>
        <v>0.2</v>
      </c>
      <c r="G80" s="52">
        <v>1</v>
      </c>
      <c r="H80" s="62">
        <f>$B$67*$D$76*F80*G80</f>
        <v>1.0000000000000002E-2</v>
      </c>
      <c r="I80" s="63"/>
      <c r="J80" s="63"/>
      <c r="K80" s="63"/>
    </row>
    <row r="81" spans="1:11" s="26" customFormat="1" ht="24.95" customHeight="1">
      <c r="A81" s="207"/>
      <c r="B81" s="204"/>
      <c r="C81" s="201"/>
      <c r="D81" s="204"/>
      <c r="E81" s="55" t="s">
        <v>22</v>
      </c>
      <c r="F81" s="56">
        <f>SUM(F76:F80)</f>
        <v>1</v>
      </c>
      <c r="G81" s="57">
        <f>AVERAGE(G76:G80)</f>
        <v>1</v>
      </c>
      <c r="H81" s="58">
        <f>SUM(H76:H80)</f>
        <v>5.000000000000001E-2</v>
      </c>
      <c r="I81" s="63"/>
      <c r="J81" s="63"/>
      <c r="K81" s="63"/>
    </row>
    <row r="82" spans="1:11" s="24" customFormat="1" ht="24.95" customHeight="1">
      <c r="A82" s="209" t="s">
        <v>23</v>
      </c>
      <c r="B82" s="209"/>
      <c r="C82" s="209"/>
      <c r="D82" s="209"/>
      <c r="E82" s="209"/>
      <c r="F82" s="209"/>
      <c r="G82" s="65">
        <f>AVERAGE(G75,G81)</f>
        <v>1</v>
      </c>
      <c r="H82" s="66">
        <f>SUM(H75,H81)</f>
        <v>0.1</v>
      </c>
      <c r="I82" s="70"/>
      <c r="J82" s="70"/>
      <c r="K82" s="70"/>
    </row>
    <row r="83" spans="1:11" ht="24.95" customHeight="1">
      <c r="A83" s="217" t="s">
        <v>120</v>
      </c>
      <c r="B83" s="208">
        <f>1/10</f>
        <v>0.1</v>
      </c>
      <c r="C83" s="211" t="s">
        <v>122</v>
      </c>
      <c r="D83" s="208">
        <f>1/2</f>
        <v>0.5</v>
      </c>
      <c r="E83" s="83" t="s">
        <v>123</v>
      </c>
      <c r="F83" s="60">
        <f>1/9</f>
        <v>0.1111111111111111</v>
      </c>
      <c r="G83" s="52">
        <v>1</v>
      </c>
      <c r="H83" s="62">
        <f t="shared" ref="H83:H91" si="18">$B$83*$D$83*F83*G83</f>
        <v>5.5555555555555558E-3</v>
      </c>
      <c r="I83" s="53"/>
      <c r="J83" s="53"/>
      <c r="K83" s="63"/>
    </row>
    <row r="84" spans="1:11" ht="24.95" customHeight="1">
      <c r="A84" s="217"/>
      <c r="B84" s="208"/>
      <c r="C84" s="211"/>
      <c r="D84" s="208"/>
      <c r="E84" s="83" t="s">
        <v>124</v>
      </c>
      <c r="F84" s="60">
        <f t="shared" ref="F84:F91" si="19">1/9</f>
        <v>0.1111111111111111</v>
      </c>
      <c r="G84" s="52">
        <v>1</v>
      </c>
      <c r="H84" s="62">
        <f t="shared" si="18"/>
        <v>5.5555555555555558E-3</v>
      </c>
      <c r="I84" s="53"/>
      <c r="J84" s="53"/>
      <c r="K84" s="63"/>
    </row>
    <row r="85" spans="1:11" ht="24.95" customHeight="1">
      <c r="A85" s="217"/>
      <c r="B85" s="208"/>
      <c r="C85" s="211"/>
      <c r="D85" s="208"/>
      <c r="E85" s="83" t="s">
        <v>125</v>
      </c>
      <c r="F85" s="60">
        <f t="shared" si="19"/>
        <v>0.1111111111111111</v>
      </c>
      <c r="G85" s="52">
        <v>1</v>
      </c>
      <c r="H85" s="62">
        <f t="shared" si="18"/>
        <v>5.5555555555555558E-3</v>
      </c>
      <c r="I85" s="53"/>
      <c r="J85" s="53"/>
      <c r="K85" s="63"/>
    </row>
    <row r="86" spans="1:11" ht="24.95" customHeight="1">
      <c r="A86" s="217"/>
      <c r="B86" s="208"/>
      <c r="C86" s="211"/>
      <c r="D86" s="208"/>
      <c r="E86" s="83" t="s">
        <v>126</v>
      </c>
      <c r="F86" s="60">
        <f t="shared" si="19"/>
        <v>0.1111111111111111</v>
      </c>
      <c r="G86" s="52">
        <v>1</v>
      </c>
      <c r="H86" s="62">
        <f t="shared" si="18"/>
        <v>5.5555555555555558E-3</v>
      </c>
      <c r="I86" s="53"/>
      <c r="J86" s="53"/>
      <c r="K86" s="63"/>
    </row>
    <row r="87" spans="1:11" ht="24.95" customHeight="1">
      <c r="A87" s="217"/>
      <c r="B87" s="208"/>
      <c r="C87" s="211"/>
      <c r="D87" s="208"/>
      <c r="E87" s="83" t="s">
        <v>127</v>
      </c>
      <c r="F87" s="60">
        <f t="shared" si="19"/>
        <v>0.1111111111111111</v>
      </c>
      <c r="G87" s="52">
        <v>1</v>
      </c>
      <c r="H87" s="62">
        <f t="shared" si="18"/>
        <v>5.5555555555555558E-3</v>
      </c>
      <c r="I87" s="53"/>
      <c r="J87" s="53"/>
      <c r="K87" s="63"/>
    </row>
    <row r="88" spans="1:11" ht="24.95" customHeight="1">
      <c r="A88" s="217"/>
      <c r="B88" s="208"/>
      <c r="C88" s="211"/>
      <c r="D88" s="208"/>
      <c r="E88" s="83" t="s">
        <v>128</v>
      </c>
      <c r="F88" s="60">
        <f t="shared" si="19"/>
        <v>0.1111111111111111</v>
      </c>
      <c r="G88" s="52">
        <v>1</v>
      </c>
      <c r="H88" s="62">
        <f t="shared" si="18"/>
        <v>5.5555555555555558E-3</v>
      </c>
      <c r="I88" s="53"/>
      <c r="J88" s="53"/>
      <c r="K88" s="63"/>
    </row>
    <row r="89" spans="1:11" ht="24.95" customHeight="1">
      <c r="A89" s="217"/>
      <c r="B89" s="208"/>
      <c r="C89" s="211"/>
      <c r="D89" s="208"/>
      <c r="E89" s="83" t="s">
        <v>129</v>
      </c>
      <c r="F89" s="60">
        <f t="shared" si="19"/>
        <v>0.1111111111111111</v>
      </c>
      <c r="G89" s="52">
        <v>1</v>
      </c>
      <c r="H89" s="62">
        <f t="shared" si="18"/>
        <v>5.5555555555555558E-3</v>
      </c>
      <c r="I89" s="63"/>
      <c r="J89" s="63"/>
      <c r="K89" s="63"/>
    </row>
    <row r="90" spans="1:11" ht="39.75" customHeight="1">
      <c r="A90" s="217"/>
      <c r="B90" s="208"/>
      <c r="C90" s="211"/>
      <c r="D90" s="208"/>
      <c r="E90" s="83" t="s">
        <v>130</v>
      </c>
      <c r="F90" s="60">
        <f t="shared" si="19"/>
        <v>0.1111111111111111</v>
      </c>
      <c r="G90" s="52">
        <v>1</v>
      </c>
      <c r="H90" s="62">
        <f t="shared" si="18"/>
        <v>5.5555555555555558E-3</v>
      </c>
      <c r="I90" s="63"/>
      <c r="J90" s="63"/>
      <c r="K90" s="63"/>
    </row>
    <row r="91" spans="1:11" ht="24.95" customHeight="1">
      <c r="A91" s="217"/>
      <c r="B91" s="208"/>
      <c r="C91" s="211"/>
      <c r="D91" s="208"/>
      <c r="E91" s="83" t="s">
        <v>131</v>
      </c>
      <c r="F91" s="60">
        <f t="shared" si="19"/>
        <v>0.1111111111111111</v>
      </c>
      <c r="G91" s="52">
        <v>1</v>
      </c>
      <c r="H91" s="62">
        <f t="shared" si="18"/>
        <v>5.5555555555555558E-3</v>
      </c>
      <c r="I91" s="71"/>
      <c r="J91" s="72"/>
      <c r="K91" s="63"/>
    </row>
    <row r="92" spans="1:11" s="26" customFormat="1" ht="24.95" customHeight="1">
      <c r="A92" s="217"/>
      <c r="B92" s="208"/>
      <c r="C92" s="211"/>
      <c r="D92" s="208"/>
      <c r="E92" s="55" t="s">
        <v>22</v>
      </c>
      <c r="F92" s="69">
        <f>SUM(F83:F91)</f>
        <v>1.0000000000000002</v>
      </c>
      <c r="G92" s="68">
        <f>AVERAGE(G83:G91)</f>
        <v>1</v>
      </c>
      <c r="H92" s="58">
        <f>SUM(H83:H91)</f>
        <v>0.05</v>
      </c>
      <c r="I92" s="59"/>
      <c r="J92" s="59"/>
      <c r="K92" s="59"/>
    </row>
    <row r="93" spans="1:11" s="24" customFormat="1" ht="24.95" customHeight="1">
      <c r="A93" s="217"/>
      <c r="B93" s="208"/>
      <c r="C93" s="218" t="s">
        <v>132</v>
      </c>
      <c r="D93" s="208">
        <f>1/2</f>
        <v>0.5</v>
      </c>
      <c r="E93" s="83" t="s">
        <v>133</v>
      </c>
      <c r="F93" s="60">
        <f>1/4</f>
        <v>0.25</v>
      </c>
      <c r="G93" s="52">
        <v>1</v>
      </c>
      <c r="H93" s="62">
        <f>$B$83*$D$93*F93*G93</f>
        <v>1.2500000000000001E-2</v>
      </c>
      <c r="I93" s="63"/>
      <c r="J93" s="63"/>
      <c r="K93" s="63"/>
    </row>
    <row r="94" spans="1:11" s="24" customFormat="1" ht="24.95" customHeight="1">
      <c r="A94" s="217"/>
      <c r="B94" s="208"/>
      <c r="C94" s="218"/>
      <c r="D94" s="208"/>
      <c r="E94" s="83" t="s">
        <v>134</v>
      </c>
      <c r="F94" s="60">
        <f t="shared" ref="F94:F96" si="20">1/4</f>
        <v>0.25</v>
      </c>
      <c r="G94" s="52">
        <v>1</v>
      </c>
      <c r="H94" s="62">
        <f>$B$83*$D$93*F94*G94</f>
        <v>1.2500000000000001E-2</v>
      </c>
      <c r="I94" s="63"/>
      <c r="J94" s="63"/>
      <c r="K94" s="63"/>
    </row>
    <row r="95" spans="1:11" s="26" customFormat="1" ht="24.95" customHeight="1">
      <c r="A95" s="217"/>
      <c r="B95" s="208"/>
      <c r="C95" s="218"/>
      <c r="D95" s="208"/>
      <c r="E95" s="83" t="s">
        <v>135</v>
      </c>
      <c r="F95" s="60">
        <f t="shared" si="20"/>
        <v>0.25</v>
      </c>
      <c r="G95" s="52">
        <v>1</v>
      </c>
      <c r="H95" s="62">
        <f>$B$83*$D$93*F95*G95</f>
        <v>1.2500000000000001E-2</v>
      </c>
      <c r="I95" s="63"/>
      <c r="J95" s="63"/>
      <c r="K95" s="63"/>
    </row>
    <row r="96" spans="1:11" s="26" customFormat="1" ht="24.95" customHeight="1">
      <c r="A96" s="217"/>
      <c r="B96" s="208"/>
      <c r="C96" s="218"/>
      <c r="D96" s="208"/>
      <c r="E96" s="83" t="s">
        <v>136</v>
      </c>
      <c r="F96" s="60">
        <f t="shared" si="20"/>
        <v>0.25</v>
      </c>
      <c r="G96" s="52">
        <v>1</v>
      </c>
      <c r="H96" s="62">
        <f>$B$83*$D$93*F96*G96</f>
        <v>1.2500000000000001E-2</v>
      </c>
      <c r="I96" s="63"/>
      <c r="J96" s="63"/>
      <c r="K96" s="63"/>
    </row>
    <row r="97" spans="1:11" s="26" customFormat="1" ht="24.95" customHeight="1">
      <c r="A97" s="217"/>
      <c r="B97" s="208"/>
      <c r="C97" s="218"/>
      <c r="D97" s="208"/>
      <c r="E97" s="55" t="s">
        <v>22</v>
      </c>
      <c r="F97" s="69">
        <f>SUM(F93:F96)</f>
        <v>1</v>
      </c>
      <c r="G97" s="68">
        <f>AVERAGE(G93:G96)</f>
        <v>1</v>
      </c>
      <c r="H97" s="58">
        <f>SUM(H93:H96)</f>
        <v>0.05</v>
      </c>
      <c r="I97" s="59"/>
      <c r="J97" s="59"/>
      <c r="K97" s="59"/>
    </row>
    <row r="98" spans="1:11" s="24" customFormat="1" ht="24.95" customHeight="1">
      <c r="A98" s="209" t="s">
        <v>23</v>
      </c>
      <c r="B98" s="209"/>
      <c r="C98" s="209"/>
      <c r="D98" s="209"/>
      <c r="E98" s="209"/>
      <c r="F98" s="209"/>
      <c r="G98" s="68">
        <f>AVERAGE(G92,G97)</f>
        <v>1</v>
      </c>
      <c r="H98" s="66">
        <f>SUM(H92,H97)</f>
        <v>0.1</v>
      </c>
      <c r="I98" s="73"/>
      <c r="J98" s="73"/>
      <c r="K98" s="73"/>
    </row>
    <row r="99" spans="1:11" ht="24.95" customHeight="1">
      <c r="A99" s="210" t="s">
        <v>138</v>
      </c>
      <c r="B99" s="208">
        <f>1/10</f>
        <v>0.1</v>
      </c>
      <c r="C99" s="211" t="s">
        <v>139</v>
      </c>
      <c r="D99" s="208">
        <f>1/3</f>
        <v>0.33333333333333331</v>
      </c>
      <c r="E99" s="88" t="s">
        <v>140</v>
      </c>
      <c r="F99" s="60">
        <f>1/15</f>
        <v>6.6666666666666666E-2</v>
      </c>
      <c r="G99" s="52">
        <v>1</v>
      </c>
      <c r="H99" s="62">
        <f t="shared" ref="H99:H113" si="21">$B$99*$D$99*F99*G99</f>
        <v>2.2222222222222222E-3</v>
      </c>
      <c r="I99" s="63"/>
      <c r="J99" s="63"/>
      <c r="K99" s="63"/>
    </row>
    <row r="100" spans="1:11" ht="24.95" customHeight="1">
      <c r="A100" s="210"/>
      <c r="B100" s="208"/>
      <c r="C100" s="211"/>
      <c r="D100" s="208"/>
      <c r="E100" s="88" t="s">
        <v>141</v>
      </c>
      <c r="F100" s="60">
        <f t="shared" ref="F100:F113" si="22">1/15</f>
        <v>6.6666666666666666E-2</v>
      </c>
      <c r="G100" s="52">
        <v>1</v>
      </c>
      <c r="H100" s="62">
        <f t="shared" si="21"/>
        <v>2.2222222222222222E-3</v>
      </c>
      <c r="I100" s="63"/>
      <c r="J100" s="63"/>
      <c r="K100" s="63"/>
    </row>
    <row r="101" spans="1:11" ht="24.95" customHeight="1">
      <c r="A101" s="210"/>
      <c r="B101" s="208"/>
      <c r="C101" s="211"/>
      <c r="D101" s="208"/>
      <c r="E101" s="88" t="s">
        <v>142</v>
      </c>
      <c r="F101" s="60">
        <f t="shared" si="22"/>
        <v>6.6666666666666666E-2</v>
      </c>
      <c r="G101" s="52">
        <v>1</v>
      </c>
      <c r="H101" s="62">
        <f t="shared" si="21"/>
        <v>2.2222222222222222E-3</v>
      </c>
      <c r="I101" s="63"/>
      <c r="J101" s="63"/>
      <c r="K101" s="63"/>
    </row>
    <row r="102" spans="1:11" ht="24.95" customHeight="1">
      <c r="A102" s="210"/>
      <c r="B102" s="208"/>
      <c r="C102" s="211"/>
      <c r="D102" s="208"/>
      <c r="E102" s="88" t="s">
        <v>143</v>
      </c>
      <c r="F102" s="60">
        <f t="shared" si="22"/>
        <v>6.6666666666666666E-2</v>
      </c>
      <c r="G102" s="52">
        <v>1</v>
      </c>
      <c r="H102" s="62">
        <f t="shared" si="21"/>
        <v>2.2222222222222222E-3</v>
      </c>
      <c r="I102" s="63"/>
      <c r="J102" s="63"/>
      <c r="K102" s="63"/>
    </row>
    <row r="103" spans="1:11" ht="24.95" customHeight="1">
      <c r="A103" s="210"/>
      <c r="B103" s="208"/>
      <c r="C103" s="211"/>
      <c r="D103" s="208"/>
      <c r="E103" s="88" t="s">
        <v>144</v>
      </c>
      <c r="F103" s="60">
        <f t="shared" si="22"/>
        <v>6.6666666666666666E-2</v>
      </c>
      <c r="G103" s="52">
        <v>1</v>
      </c>
      <c r="H103" s="62">
        <f t="shared" si="21"/>
        <v>2.2222222222222222E-3</v>
      </c>
      <c r="I103" s="63"/>
      <c r="J103" s="63"/>
      <c r="K103" s="63"/>
    </row>
    <row r="104" spans="1:11" ht="24.95" customHeight="1">
      <c r="A104" s="210"/>
      <c r="B104" s="208"/>
      <c r="C104" s="211"/>
      <c r="D104" s="208"/>
      <c r="E104" s="88" t="s">
        <v>145</v>
      </c>
      <c r="F104" s="60">
        <f t="shared" si="22"/>
        <v>6.6666666666666666E-2</v>
      </c>
      <c r="G104" s="52">
        <v>1</v>
      </c>
      <c r="H104" s="62">
        <f t="shared" si="21"/>
        <v>2.2222222222222222E-3</v>
      </c>
      <c r="I104" s="63"/>
      <c r="J104" s="63"/>
      <c r="K104" s="63"/>
    </row>
    <row r="105" spans="1:11" ht="24.95" customHeight="1">
      <c r="A105" s="210"/>
      <c r="B105" s="208"/>
      <c r="C105" s="211"/>
      <c r="D105" s="208"/>
      <c r="E105" s="88" t="s">
        <v>146</v>
      </c>
      <c r="F105" s="60">
        <f t="shared" si="22"/>
        <v>6.6666666666666666E-2</v>
      </c>
      <c r="G105" s="52">
        <v>1</v>
      </c>
      <c r="H105" s="62">
        <f t="shared" si="21"/>
        <v>2.2222222222222222E-3</v>
      </c>
      <c r="I105" s="63"/>
      <c r="J105" s="63"/>
      <c r="K105" s="63"/>
    </row>
    <row r="106" spans="1:11" ht="24.95" customHeight="1">
      <c r="A106" s="210"/>
      <c r="B106" s="208"/>
      <c r="C106" s="211"/>
      <c r="D106" s="208"/>
      <c r="E106" s="88" t="s">
        <v>147</v>
      </c>
      <c r="F106" s="60">
        <f t="shared" si="22"/>
        <v>6.6666666666666666E-2</v>
      </c>
      <c r="G106" s="52">
        <v>1</v>
      </c>
      <c r="H106" s="62">
        <f t="shared" si="21"/>
        <v>2.2222222222222222E-3</v>
      </c>
      <c r="I106" s="63"/>
      <c r="J106" s="63"/>
      <c r="K106" s="63"/>
    </row>
    <row r="107" spans="1:11" ht="24.95" customHeight="1">
      <c r="A107" s="210"/>
      <c r="B107" s="208"/>
      <c r="C107" s="211"/>
      <c r="D107" s="208"/>
      <c r="E107" s="88" t="s">
        <v>148</v>
      </c>
      <c r="F107" s="60">
        <f t="shared" si="22"/>
        <v>6.6666666666666666E-2</v>
      </c>
      <c r="G107" s="52">
        <v>1</v>
      </c>
      <c r="H107" s="62">
        <f t="shared" si="21"/>
        <v>2.2222222222222222E-3</v>
      </c>
      <c r="I107" s="63"/>
      <c r="J107" s="63"/>
      <c r="K107" s="63"/>
    </row>
    <row r="108" spans="1:11" ht="24.95" customHeight="1">
      <c r="A108" s="210"/>
      <c r="B108" s="208"/>
      <c r="C108" s="211"/>
      <c r="D108" s="208"/>
      <c r="E108" s="89" t="s">
        <v>149</v>
      </c>
      <c r="F108" s="60">
        <f t="shared" si="22"/>
        <v>6.6666666666666666E-2</v>
      </c>
      <c r="G108" s="52">
        <v>1</v>
      </c>
      <c r="H108" s="62">
        <f t="shared" si="21"/>
        <v>2.2222222222222222E-3</v>
      </c>
      <c r="I108" s="63"/>
      <c r="J108" s="63"/>
      <c r="K108" s="63"/>
    </row>
    <row r="109" spans="1:11" ht="24.95" customHeight="1">
      <c r="A109" s="210"/>
      <c r="B109" s="208"/>
      <c r="C109" s="211"/>
      <c r="D109" s="208"/>
      <c r="E109" s="88" t="s">
        <v>150</v>
      </c>
      <c r="F109" s="60">
        <f t="shared" si="22"/>
        <v>6.6666666666666666E-2</v>
      </c>
      <c r="G109" s="52">
        <v>1</v>
      </c>
      <c r="H109" s="62">
        <f t="shared" si="21"/>
        <v>2.2222222222222222E-3</v>
      </c>
      <c r="I109" s="63"/>
      <c r="J109" s="63"/>
      <c r="K109" s="63"/>
    </row>
    <row r="110" spans="1:11" ht="24.95" customHeight="1">
      <c r="A110" s="210"/>
      <c r="B110" s="208"/>
      <c r="C110" s="211"/>
      <c r="D110" s="208"/>
      <c r="E110" s="88" t="s">
        <v>151</v>
      </c>
      <c r="F110" s="60">
        <f t="shared" si="22"/>
        <v>6.6666666666666666E-2</v>
      </c>
      <c r="G110" s="52">
        <v>1</v>
      </c>
      <c r="H110" s="62">
        <f t="shared" si="21"/>
        <v>2.2222222222222222E-3</v>
      </c>
      <c r="I110" s="63"/>
      <c r="J110" s="63"/>
      <c r="K110" s="63"/>
    </row>
    <row r="111" spans="1:11" ht="24.95" customHeight="1">
      <c r="A111" s="210"/>
      <c r="B111" s="208"/>
      <c r="C111" s="211"/>
      <c r="D111" s="208"/>
      <c r="E111" s="88" t="s">
        <v>152</v>
      </c>
      <c r="F111" s="60">
        <f t="shared" si="22"/>
        <v>6.6666666666666666E-2</v>
      </c>
      <c r="G111" s="52">
        <v>1</v>
      </c>
      <c r="H111" s="62">
        <f t="shared" si="21"/>
        <v>2.2222222222222222E-3</v>
      </c>
      <c r="I111" s="63"/>
      <c r="J111" s="63"/>
      <c r="K111" s="63"/>
    </row>
    <row r="112" spans="1:11" ht="24.75" customHeight="1">
      <c r="A112" s="210"/>
      <c r="B112" s="208"/>
      <c r="C112" s="211"/>
      <c r="D112" s="208"/>
      <c r="E112" s="88" t="s">
        <v>153</v>
      </c>
      <c r="F112" s="60">
        <f t="shared" si="22"/>
        <v>6.6666666666666666E-2</v>
      </c>
      <c r="G112" s="52">
        <v>1</v>
      </c>
      <c r="H112" s="62">
        <f t="shared" si="21"/>
        <v>2.2222222222222222E-3</v>
      </c>
      <c r="I112" s="63"/>
      <c r="J112" s="63"/>
      <c r="K112" s="63"/>
    </row>
    <row r="113" spans="1:11" ht="24.95" customHeight="1">
      <c r="A113" s="210"/>
      <c r="B113" s="208"/>
      <c r="C113" s="211"/>
      <c r="D113" s="208"/>
      <c r="E113" s="88" t="s">
        <v>154</v>
      </c>
      <c r="F113" s="60">
        <f t="shared" si="22"/>
        <v>6.6666666666666666E-2</v>
      </c>
      <c r="G113" s="52">
        <v>1</v>
      </c>
      <c r="H113" s="62">
        <f t="shared" si="21"/>
        <v>2.2222222222222222E-3</v>
      </c>
      <c r="I113" s="63"/>
      <c r="J113" s="63"/>
      <c r="K113" s="63"/>
    </row>
    <row r="114" spans="1:11" s="26" customFormat="1" ht="24.95" customHeight="1">
      <c r="A114" s="210"/>
      <c r="B114" s="208"/>
      <c r="C114" s="211"/>
      <c r="D114" s="208"/>
      <c r="E114" s="55" t="s">
        <v>22</v>
      </c>
      <c r="F114" s="56">
        <f>SUM(F99:F113)</f>
        <v>0.99999999999999989</v>
      </c>
      <c r="G114" s="68">
        <f>AVERAGE(G99:G113)</f>
        <v>1</v>
      </c>
      <c r="H114" s="58">
        <f>SUM(H99:H113)</f>
        <v>3.3333333333333333E-2</v>
      </c>
      <c r="I114" s="59"/>
      <c r="J114" s="59"/>
      <c r="K114" s="59"/>
    </row>
    <row r="115" spans="1:11" s="26" customFormat="1" ht="24.95" customHeight="1">
      <c r="A115" s="210"/>
      <c r="B115" s="208"/>
      <c r="C115" s="211" t="s">
        <v>161</v>
      </c>
      <c r="D115" s="208">
        <f>1/3</f>
        <v>0.33333333333333331</v>
      </c>
      <c r="E115" s="83" t="s">
        <v>156</v>
      </c>
      <c r="F115" s="60">
        <f>1/5</f>
        <v>0.2</v>
      </c>
      <c r="G115" s="52">
        <v>1</v>
      </c>
      <c r="H115" s="62">
        <f>$B$99*$D$115*F115*G115</f>
        <v>6.6666666666666671E-3</v>
      </c>
      <c r="I115" s="59"/>
      <c r="J115" s="59"/>
      <c r="K115" s="59"/>
    </row>
    <row r="116" spans="1:11" s="26" customFormat="1" ht="24.95" customHeight="1">
      <c r="A116" s="210"/>
      <c r="B116" s="208"/>
      <c r="C116" s="211"/>
      <c r="D116" s="208"/>
      <c r="E116" s="83" t="s">
        <v>157</v>
      </c>
      <c r="F116" s="60">
        <f t="shared" ref="F116:F119" si="23">1/5</f>
        <v>0.2</v>
      </c>
      <c r="G116" s="52">
        <v>1</v>
      </c>
      <c r="H116" s="62">
        <f>$B$99*$D$115*F116*G116</f>
        <v>6.6666666666666671E-3</v>
      </c>
      <c r="I116" s="59"/>
      <c r="J116" s="59"/>
      <c r="K116" s="59"/>
    </row>
    <row r="117" spans="1:11" s="26" customFormat="1" ht="24.95" customHeight="1">
      <c r="A117" s="210"/>
      <c r="B117" s="208"/>
      <c r="C117" s="211"/>
      <c r="D117" s="208"/>
      <c r="E117" s="83" t="s">
        <v>158</v>
      </c>
      <c r="F117" s="60">
        <f t="shared" si="23"/>
        <v>0.2</v>
      </c>
      <c r="G117" s="52">
        <v>1</v>
      </c>
      <c r="H117" s="62">
        <f>$B$99*$D$115*F117*G117</f>
        <v>6.6666666666666671E-3</v>
      </c>
      <c r="I117" s="59"/>
      <c r="J117" s="59"/>
      <c r="K117" s="59"/>
    </row>
    <row r="118" spans="1:11" s="26" customFormat="1" ht="24.95" customHeight="1">
      <c r="A118" s="210"/>
      <c r="B118" s="208"/>
      <c r="C118" s="211"/>
      <c r="D118" s="208"/>
      <c r="E118" s="83" t="s">
        <v>159</v>
      </c>
      <c r="F118" s="60">
        <f t="shared" si="23"/>
        <v>0.2</v>
      </c>
      <c r="G118" s="52">
        <v>1</v>
      </c>
      <c r="H118" s="62">
        <f>$B$99*$D$115*F118*G118</f>
        <v>6.6666666666666671E-3</v>
      </c>
      <c r="I118" s="59"/>
      <c r="J118" s="59"/>
      <c r="K118" s="59"/>
    </row>
    <row r="119" spans="1:11" s="26" customFormat="1" ht="24.95" customHeight="1">
      <c r="A119" s="210"/>
      <c r="B119" s="208"/>
      <c r="C119" s="211"/>
      <c r="D119" s="208"/>
      <c r="E119" s="83" t="s">
        <v>160</v>
      </c>
      <c r="F119" s="60">
        <f t="shared" si="23"/>
        <v>0.2</v>
      </c>
      <c r="G119" s="52">
        <v>1</v>
      </c>
      <c r="H119" s="62">
        <f>$B$99*$D$115*F119*G119</f>
        <v>6.6666666666666671E-3</v>
      </c>
      <c r="I119" s="59"/>
      <c r="J119" s="59"/>
      <c r="K119" s="59"/>
    </row>
    <row r="120" spans="1:11" s="26" customFormat="1" ht="24.95" customHeight="1">
      <c r="A120" s="210"/>
      <c r="B120" s="208"/>
      <c r="C120" s="211"/>
      <c r="D120" s="208"/>
      <c r="E120" s="55" t="s">
        <v>22</v>
      </c>
      <c r="F120" s="56">
        <f>SUM(F115:F119)</f>
        <v>1</v>
      </c>
      <c r="G120" s="68">
        <f>AVERAGE(G115:G119)</f>
        <v>1</v>
      </c>
      <c r="H120" s="58">
        <f>SUM(H115:H119)</f>
        <v>3.3333333333333333E-2</v>
      </c>
      <c r="I120" s="59"/>
      <c r="J120" s="59"/>
      <c r="K120" s="59"/>
    </row>
    <row r="121" spans="1:11" ht="42.75" customHeight="1">
      <c r="A121" s="210"/>
      <c r="B121" s="208"/>
      <c r="C121" s="211" t="s">
        <v>164</v>
      </c>
      <c r="D121" s="208">
        <f>1/3</f>
        <v>0.33333333333333331</v>
      </c>
      <c r="E121" s="83" t="s">
        <v>162</v>
      </c>
      <c r="F121" s="60">
        <f>1/2</f>
        <v>0.5</v>
      </c>
      <c r="G121" s="52">
        <v>1</v>
      </c>
      <c r="H121" s="62">
        <f>B99*D121*F121*G121</f>
        <v>1.6666666666666666E-2</v>
      </c>
      <c r="I121" s="63"/>
      <c r="J121" s="63"/>
      <c r="K121" s="63"/>
    </row>
    <row r="122" spans="1:11" ht="48.75" customHeight="1">
      <c r="A122" s="210"/>
      <c r="B122" s="208"/>
      <c r="C122" s="211"/>
      <c r="D122" s="208"/>
      <c r="E122" s="83" t="s">
        <v>163</v>
      </c>
      <c r="F122" s="60">
        <f>1/2</f>
        <v>0.5</v>
      </c>
      <c r="G122" s="52">
        <v>1</v>
      </c>
      <c r="H122" s="62">
        <f>B99*D121*F122*G122</f>
        <v>1.6666666666666666E-2</v>
      </c>
      <c r="I122" s="63"/>
      <c r="J122" s="63"/>
      <c r="K122" s="63"/>
    </row>
    <row r="123" spans="1:11" s="26" customFormat="1" ht="24.95" customHeight="1">
      <c r="A123" s="210"/>
      <c r="B123" s="208"/>
      <c r="C123" s="211"/>
      <c r="D123" s="208"/>
      <c r="E123" s="55" t="s">
        <v>22</v>
      </c>
      <c r="F123" s="56">
        <f>SUM(F121:F122)</f>
        <v>1</v>
      </c>
      <c r="G123" s="68">
        <f>AVERAGE(G121:G122)</f>
        <v>1</v>
      </c>
      <c r="H123" s="58">
        <f>SUM(H121:H122)</f>
        <v>3.3333333333333333E-2</v>
      </c>
      <c r="I123" s="59"/>
      <c r="J123" s="59"/>
      <c r="K123" s="59"/>
    </row>
    <row r="124" spans="1:11" s="27" customFormat="1" ht="24.95" customHeight="1">
      <c r="A124" s="209" t="s">
        <v>23</v>
      </c>
      <c r="B124" s="209"/>
      <c r="C124" s="209"/>
      <c r="D124" s="209"/>
      <c r="E124" s="209"/>
      <c r="F124" s="209"/>
      <c r="G124" s="68">
        <f>AVERAGE(G114,G120,G123)</f>
        <v>1</v>
      </c>
      <c r="H124" s="74">
        <f>SUM(H114,H120,H123)</f>
        <v>0.1</v>
      </c>
      <c r="I124" s="73"/>
      <c r="J124" s="73"/>
      <c r="K124" s="73"/>
    </row>
    <row r="125" spans="1:11" ht="24.95" customHeight="1">
      <c r="A125" s="217" t="s">
        <v>176</v>
      </c>
      <c r="B125" s="208">
        <f>1/10</f>
        <v>0.1</v>
      </c>
      <c r="C125" s="211" t="s">
        <v>171</v>
      </c>
      <c r="D125" s="208">
        <f>1/3</f>
        <v>0.33333333333333331</v>
      </c>
      <c r="E125" s="83" t="s">
        <v>165</v>
      </c>
      <c r="F125" s="60">
        <f>1/6</f>
        <v>0.16666666666666666</v>
      </c>
      <c r="G125" s="52">
        <v>1</v>
      </c>
      <c r="H125" s="62">
        <f t="shared" ref="H125:H130" si="24">$B$125*$D$125*F125*G125</f>
        <v>5.5555555555555549E-3</v>
      </c>
      <c r="I125" s="63"/>
      <c r="J125" s="63"/>
      <c r="K125" s="63"/>
    </row>
    <row r="126" spans="1:11" ht="24.95" customHeight="1">
      <c r="A126" s="217"/>
      <c r="B126" s="208"/>
      <c r="C126" s="211"/>
      <c r="D126" s="208"/>
      <c r="E126" s="83" t="s">
        <v>166</v>
      </c>
      <c r="F126" s="60">
        <f t="shared" ref="F126:F130" si="25">1/6</f>
        <v>0.16666666666666666</v>
      </c>
      <c r="G126" s="52">
        <v>1</v>
      </c>
      <c r="H126" s="62">
        <f t="shared" si="24"/>
        <v>5.5555555555555549E-3</v>
      </c>
      <c r="I126" s="63"/>
      <c r="J126" s="63"/>
      <c r="K126" s="63"/>
    </row>
    <row r="127" spans="1:11" ht="54.75" customHeight="1">
      <c r="A127" s="217"/>
      <c r="B127" s="208"/>
      <c r="C127" s="211"/>
      <c r="D127" s="208"/>
      <c r="E127" s="83" t="s">
        <v>167</v>
      </c>
      <c r="F127" s="60">
        <f t="shared" si="25"/>
        <v>0.16666666666666666</v>
      </c>
      <c r="G127" s="52">
        <v>1</v>
      </c>
      <c r="H127" s="62">
        <f t="shared" si="24"/>
        <v>5.5555555555555549E-3</v>
      </c>
      <c r="I127" s="63"/>
      <c r="J127" s="63"/>
      <c r="K127" s="63"/>
    </row>
    <row r="128" spans="1:11" ht="41.25" customHeight="1">
      <c r="A128" s="217"/>
      <c r="B128" s="208"/>
      <c r="C128" s="211"/>
      <c r="D128" s="208"/>
      <c r="E128" s="83" t="s">
        <v>168</v>
      </c>
      <c r="F128" s="60">
        <f t="shared" si="25"/>
        <v>0.16666666666666666</v>
      </c>
      <c r="G128" s="52">
        <v>1</v>
      </c>
      <c r="H128" s="62">
        <f t="shared" si="24"/>
        <v>5.5555555555555549E-3</v>
      </c>
      <c r="I128" s="63"/>
      <c r="J128" s="63"/>
      <c r="K128" s="63"/>
    </row>
    <row r="129" spans="1:11" ht="24.95" customHeight="1">
      <c r="A129" s="217"/>
      <c r="B129" s="208"/>
      <c r="C129" s="211"/>
      <c r="D129" s="208"/>
      <c r="E129" s="86" t="s">
        <v>169</v>
      </c>
      <c r="F129" s="60">
        <f t="shared" si="25"/>
        <v>0.16666666666666666</v>
      </c>
      <c r="G129" s="52">
        <v>1</v>
      </c>
      <c r="H129" s="62">
        <f t="shared" si="24"/>
        <v>5.5555555555555549E-3</v>
      </c>
      <c r="I129" s="63"/>
      <c r="J129" s="63"/>
      <c r="K129" s="63"/>
    </row>
    <row r="130" spans="1:11" ht="24.95" customHeight="1">
      <c r="A130" s="217"/>
      <c r="B130" s="208"/>
      <c r="C130" s="211"/>
      <c r="D130" s="208"/>
      <c r="E130" s="86" t="s">
        <v>170</v>
      </c>
      <c r="F130" s="60">
        <f t="shared" si="25"/>
        <v>0.16666666666666666</v>
      </c>
      <c r="G130" s="52">
        <v>1</v>
      </c>
      <c r="H130" s="62">
        <f t="shared" si="24"/>
        <v>5.5555555555555549E-3</v>
      </c>
      <c r="I130" s="63"/>
      <c r="J130" s="63"/>
      <c r="K130" s="63"/>
    </row>
    <row r="131" spans="1:11" s="26" customFormat="1" ht="24.95" customHeight="1">
      <c r="A131" s="217"/>
      <c r="B131" s="208"/>
      <c r="C131" s="211"/>
      <c r="D131" s="208"/>
      <c r="E131" s="55" t="s">
        <v>22</v>
      </c>
      <c r="F131" s="69">
        <f>SUM(F125:F130)</f>
        <v>0.99999999999999989</v>
      </c>
      <c r="G131" s="68">
        <f>AVERAGE(G125:G130)</f>
        <v>1</v>
      </c>
      <c r="H131" s="58">
        <f>SUM(H125:H130)</f>
        <v>3.3333333333333333E-2</v>
      </c>
      <c r="I131" s="59"/>
      <c r="J131" s="59"/>
      <c r="K131" s="59"/>
    </row>
    <row r="132" spans="1:11" s="26" customFormat="1" ht="41.25" customHeight="1">
      <c r="A132" s="217"/>
      <c r="B132" s="208"/>
      <c r="C132" s="211" t="s">
        <v>177</v>
      </c>
      <c r="D132" s="208">
        <f>1/3</f>
        <v>0.33333333333333331</v>
      </c>
      <c r="E132" s="86" t="s">
        <v>172</v>
      </c>
      <c r="F132" s="60">
        <f>1/4</f>
        <v>0.25</v>
      </c>
      <c r="G132" s="52">
        <v>1</v>
      </c>
      <c r="H132" s="62">
        <f>$B$125*$D$132*F132*G132</f>
        <v>8.3333333333333332E-3</v>
      </c>
      <c r="I132" s="63"/>
      <c r="J132" s="63"/>
      <c r="K132" s="63"/>
    </row>
    <row r="133" spans="1:11" ht="44.25" customHeight="1">
      <c r="A133" s="217"/>
      <c r="B133" s="208"/>
      <c r="C133" s="211"/>
      <c r="D133" s="208"/>
      <c r="E133" s="86" t="s">
        <v>173</v>
      </c>
      <c r="F133" s="60">
        <f t="shared" ref="F133:F135" si="26">1/4</f>
        <v>0.25</v>
      </c>
      <c r="G133" s="52">
        <v>1</v>
      </c>
      <c r="H133" s="62">
        <f>$B$125*$D$132*F133*G133</f>
        <v>8.3333333333333332E-3</v>
      </c>
      <c r="I133" s="63"/>
      <c r="J133" s="63"/>
      <c r="K133" s="63"/>
    </row>
    <row r="134" spans="1:11" ht="24.95" customHeight="1">
      <c r="A134" s="217"/>
      <c r="B134" s="208"/>
      <c r="C134" s="211"/>
      <c r="D134" s="208"/>
      <c r="E134" s="86" t="s">
        <v>174</v>
      </c>
      <c r="F134" s="60">
        <f t="shared" si="26"/>
        <v>0.25</v>
      </c>
      <c r="G134" s="52">
        <v>1</v>
      </c>
      <c r="H134" s="62">
        <f>$B$125*$D$132*F134*G134</f>
        <v>8.3333333333333332E-3</v>
      </c>
      <c r="I134" s="63"/>
      <c r="J134" s="63"/>
      <c r="K134" s="63"/>
    </row>
    <row r="135" spans="1:11" ht="24.95" customHeight="1">
      <c r="A135" s="217"/>
      <c r="B135" s="208"/>
      <c r="C135" s="211"/>
      <c r="D135" s="208"/>
      <c r="E135" s="86" t="s">
        <v>175</v>
      </c>
      <c r="F135" s="60">
        <f t="shared" si="26"/>
        <v>0.25</v>
      </c>
      <c r="G135" s="52">
        <v>1</v>
      </c>
      <c r="H135" s="62">
        <f>$B$125*$D$132*F135*G135</f>
        <v>8.3333333333333332E-3</v>
      </c>
      <c r="I135" s="63"/>
      <c r="J135" s="63"/>
      <c r="K135" s="63"/>
    </row>
    <row r="136" spans="1:11" ht="24.95" customHeight="1">
      <c r="A136" s="217"/>
      <c r="B136" s="208"/>
      <c r="C136" s="211"/>
      <c r="D136" s="208"/>
      <c r="E136" s="55" t="s">
        <v>22</v>
      </c>
      <c r="F136" s="69">
        <f>SUM(F132:F135)</f>
        <v>1</v>
      </c>
      <c r="G136" s="57">
        <f>AVERAGE(G132:G135)</f>
        <v>1</v>
      </c>
      <c r="H136" s="58">
        <f>SUM(H132:H135)</f>
        <v>3.3333333333333333E-2</v>
      </c>
      <c r="I136" s="63"/>
      <c r="J136" s="63"/>
      <c r="K136" s="63"/>
    </row>
    <row r="137" spans="1:11" ht="24.95" customHeight="1">
      <c r="A137" s="217"/>
      <c r="B137" s="208"/>
      <c r="C137" s="211" t="s">
        <v>181</v>
      </c>
      <c r="D137" s="208">
        <f>1/3</f>
        <v>0.33333333333333331</v>
      </c>
      <c r="E137" s="86" t="s">
        <v>178</v>
      </c>
      <c r="F137" s="60">
        <f>1/3</f>
        <v>0.33333333333333331</v>
      </c>
      <c r="G137" s="52">
        <v>1</v>
      </c>
      <c r="H137" s="62">
        <f>$B$125*$D$137*F137*G137</f>
        <v>1.111111111111111E-2</v>
      </c>
      <c r="I137" s="63"/>
      <c r="J137" s="63"/>
      <c r="K137" s="63"/>
    </row>
    <row r="138" spans="1:11" ht="24.95" customHeight="1">
      <c r="A138" s="217"/>
      <c r="B138" s="208"/>
      <c r="C138" s="211"/>
      <c r="D138" s="208"/>
      <c r="E138" s="86" t="s">
        <v>179</v>
      </c>
      <c r="F138" s="60">
        <f t="shared" ref="F138:F139" si="27">1/3</f>
        <v>0.33333333333333331</v>
      </c>
      <c r="G138" s="52">
        <v>1</v>
      </c>
      <c r="H138" s="62">
        <f>$B$125*$D$137*F138*G138</f>
        <v>1.111111111111111E-2</v>
      </c>
      <c r="I138" s="63"/>
      <c r="J138" s="63"/>
      <c r="K138" s="63"/>
    </row>
    <row r="139" spans="1:11" ht="24.95" customHeight="1">
      <c r="A139" s="217"/>
      <c r="B139" s="208"/>
      <c r="C139" s="211"/>
      <c r="D139" s="208"/>
      <c r="E139" s="86" t="s">
        <v>180</v>
      </c>
      <c r="F139" s="60">
        <f t="shared" si="27"/>
        <v>0.33333333333333331</v>
      </c>
      <c r="G139" s="52">
        <v>1</v>
      </c>
      <c r="H139" s="62">
        <f>$B$125*$D$137*F139*G139</f>
        <v>1.111111111111111E-2</v>
      </c>
      <c r="I139" s="63"/>
      <c r="J139" s="63"/>
      <c r="K139" s="63"/>
    </row>
    <row r="140" spans="1:11" ht="24.95" customHeight="1">
      <c r="A140" s="217"/>
      <c r="B140" s="208"/>
      <c r="C140" s="211"/>
      <c r="D140" s="208"/>
      <c r="E140" s="55" t="s">
        <v>22</v>
      </c>
      <c r="F140" s="69">
        <f>SUM(F137:F139)</f>
        <v>1</v>
      </c>
      <c r="G140" s="57">
        <f>AVERAGE(G137:G139)</f>
        <v>1</v>
      </c>
      <c r="H140" s="58">
        <f>SUM(H137:H139)</f>
        <v>3.3333333333333326E-2</v>
      </c>
      <c r="I140" s="63"/>
      <c r="J140" s="63"/>
      <c r="K140" s="63"/>
    </row>
    <row r="141" spans="1:11" s="24" customFormat="1" ht="24.95" customHeight="1">
      <c r="A141" s="209" t="s">
        <v>23</v>
      </c>
      <c r="B141" s="209"/>
      <c r="C141" s="209"/>
      <c r="D141" s="209"/>
      <c r="E141" s="209"/>
      <c r="F141" s="209"/>
      <c r="G141" s="68">
        <f>AVERAGE(G131,G136,G140)</f>
        <v>1</v>
      </c>
      <c r="H141" s="66">
        <f>SUM(H131,H136,H140)</f>
        <v>9.9999999999999992E-2</v>
      </c>
      <c r="I141" s="73"/>
      <c r="J141" s="73"/>
      <c r="K141" s="73"/>
    </row>
    <row r="142" spans="1:11" ht="24.95" customHeight="1">
      <c r="A142" s="217" t="s">
        <v>182</v>
      </c>
      <c r="B142" s="208">
        <f>1/10</f>
        <v>0.1</v>
      </c>
      <c r="C142" s="211" t="s">
        <v>171</v>
      </c>
      <c r="D142" s="208">
        <f>1/2</f>
        <v>0.5</v>
      </c>
      <c r="E142" s="83" t="s">
        <v>183</v>
      </c>
      <c r="F142" s="60">
        <f>1/5</f>
        <v>0.2</v>
      </c>
      <c r="G142" s="52">
        <v>1</v>
      </c>
      <c r="H142" s="62">
        <f>$B$142*$D$142*F142*G142</f>
        <v>1.0000000000000002E-2</v>
      </c>
      <c r="I142" s="63"/>
      <c r="J142" s="63"/>
      <c r="K142" s="63"/>
    </row>
    <row r="143" spans="1:11" ht="39.75" customHeight="1">
      <c r="A143" s="217"/>
      <c r="B143" s="208"/>
      <c r="C143" s="211"/>
      <c r="D143" s="208"/>
      <c r="E143" s="83" t="s">
        <v>184</v>
      </c>
      <c r="F143" s="60">
        <f t="shared" ref="F143:F146" si="28">1/5</f>
        <v>0.2</v>
      </c>
      <c r="G143" s="52">
        <v>1</v>
      </c>
      <c r="H143" s="62">
        <f>$B$142*$D$142*F143*G143</f>
        <v>1.0000000000000002E-2</v>
      </c>
      <c r="I143" s="63"/>
      <c r="J143" s="63"/>
      <c r="K143" s="63"/>
    </row>
    <row r="144" spans="1:11" ht="39.75" customHeight="1">
      <c r="A144" s="217"/>
      <c r="B144" s="208"/>
      <c r="C144" s="211"/>
      <c r="D144" s="208"/>
      <c r="E144" s="83" t="s">
        <v>185</v>
      </c>
      <c r="F144" s="60">
        <f t="shared" si="28"/>
        <v>0.2</v>
      </c>
      <c r="G144" s="52">
        <v>1</v>
      </c>
      <c r="H144" s="62">
        <f>$B$142*$D$142*F144*G144</f>
        <v>1.0000000000000002E-2</v>
      </c>
      <c r="I144" s="63"/>
      <c r="J144" s="63"/>
      <c r="K144" s="63"/>
    </row>
    <row r="145" spans="1:11" ht="41.25" customHeight="1">
      <c r="A145" s="217"/>
      <c r="B145" s="208"/>
      <c r="C145" s="211"/>
      <c r="D145" s="208"/>
      <c r="E145" s="83" t="s">
        <v>186</v>
      </c>
      <c r="F145" s="60">
        <f t="shared" si="28"/>
        <v>0.2</v>
      </c>
      <c r="G145" s="52">
        <v>1</v>
      </c>
      <c r="H145" s="62">
        <f>$B$142*$D$142*F145*G145</f>
        <v>1.0000000000000002E-2</v>
      </c>
      <c r="I145" s="63"/>
      <c r="J145" s="63"/>
      <c r="K145" s="63"/>
    </row>
    <row r="146" spans="1:11" ht="45.75" customHeight="1">
      <c r="A146" s="217"/>
      <c r="B146" s="208"/>
      <c r="C146" s="211"/>
      <c r="D146" s="208"/>
      <c r="E146" s="83" t="s">
        <v>187</v>
      </c>
      <c r="F146" s="60">
        <f t="shared" si="28"/>
        <v>0.2</v>
      </c>
      <c r="G146" s="52">
        <v>1</v>
      </c>
      <c r="H146" s="62">
        <f>$B$142*$D$142*F146*G146</f>
        <v>1.0000000000000002E-2</v>
      </c>
      <c r="I146" s="63"/>
      <c r="J146" s="63"/>
      <c r="K146" s="63"/>
    </row>
    <row r="147" spans="1:11" s="26" customFormat="1" ht="24.95" customHeight="1">
      <c r="A147" s="217"/>
      <c r="B147" s="208"/>
      <c r="C147" s="211"/>
      <c r="D147" s="208"/>
      <c r="E147" s="55" t="s">
        <v>22</v>
      </c>
      <c r="F147" s="69">
        <f>SUM(F142:F146)</f>
        <v>1</v>
      </c>
      <c r="G147" s="68">
        <f>AVERAGE(G142:G146)</f>
        <v>1</v>
      </c>
      <c r="H147" s="58">
        <f>SUM(H142:H146)</f>
        <v>5.000000000000001E-2</v>
      </c>
      <c r="I147" s="59"/>
      <c r="J147" s="59"/>
      <c r="K147" s="59"/>
    </row>
    <row r="148" spans="1:11" s="26" customFormat="1" ht="24.95" customHeight="1">
      <c r="A148" s="217"/>
      <c r="B148" s="208"/>
      <c r="C148" s="211" t="s">
        <v>191</v>
      </c>
      <c r="D148" s="208">
        <f>1/2</f>
        <v>0.5</v>
      </c>
      <c r="E148" s="83" t="s">
        <v>188</v>
      </c>
      <c r="F148" s="60">
        <f>1/3</f>
        <v>0.33333333333333331</v>
      </c>
      <c r="G148" s="52">
        <v>1</v>
      </c>
      <c r="H148" s="62">
        <f>$B$142*$D$148*F148*G148</f>
        <v>1.6666666666666666E-2</v>
      </c>
      <c r="I148" s="63"/>
      <c r="J148" s="63"/>
      <c r="K148" s="63"/>
    </row>
    <row r="149" spans="1:11" ht="24.95" customHeight="1">
      <c r="A149" s="217"/>
      <c r="B149" s="208"/>
      <c r="C149" s="211"/>
      <c r="D149" s="208"/>
      <c r="E149" s="83" t="s">
        <v>189</v>
      </c>
      <c r="F149" s="60">
        <f t="shared" ref="F149:F150" si="29">1/3</f>
        <v>0.33333333333333331</v>
      </c>
      <c r="G149" s="52">
        <v>1</v>
      </c>
      <c r="H149" s="62">
        <f>$B$142*$D$148*F149*G149</f>
        <v>1.6666666666666666E-2</v>
      </c>
      <c r="I149" s="63"/>
      <c r="J149" s="63"/>
      <c r="K149" s="63"/>
    </row>
    <row r="150" spans="1:11" ht="24.95" customHeight="1">
      <c r="A150" s="217"/>
      <c r="B150" s="208"/>
      <c r="C150" s="211"/>
      <c r="D150" s="208"/>
      <c r="E150" s="83" t="s">
        <v>190</v>
      </c>
      <c r="F150" s="60">
        <f t="shared" si="29"/>
        <v>0.33333333333333331</v>
      </c>
      <c r="G150" s="52">
        <v>1</v>
      </c>
      <c r="H150" s="62">
        <f>$B$142*$D$148*F150*G150</f>
        <v>1.6666666666666666E-2</v>
      </c>
      <c r="I150" s="63"/>
      <c r="J150" s="63"/>
      <c r="K150" s="63"/>
    </row>
    <row r="151" spans="1:11" s="26" customFormat="1" ht="24.95" customHeight="1">
      <c r="A151" s="217"/>
      <c r="B151" s="208"/>
      <c r="C151" s="211"/>
      <c r="D151" s="208"/>
      <c r="E151" s="55" t="s">
        <v>22</v>
      </c>
      <c r="F151" s="69">
        <f>SUM(F148:F150)</f>
        <v>1</v>
      </c>
      <c r="G151" s="68">
        <f>AVERAGE(G148:G150)</f>
        <v>1</v>
      </c>
      <c r="H151" s="58">
        <f>SUM(H148:H150)</f>
        <v>0.05</v>
      </c>
      <c r="I151" s="59"/>
      <c r="J151" s="59"/>
      <c r="K151" s="59"/>
    </row>
    <row r="152" spans="1:11" s="24" customFormat="1" ht="24.95" customHeight="1">
      <c r="A152" s="209" t="s">
        <v>23</v>
      </c>
      <c r="B152" s="209"/>
      <c r="C152" s="209"/>
      <c r="D152" s="209"/>
      <c r="E152" s="209"/>
      <c r="F152" s="209"/>
      <c r="G152" s="68">
        <f>AVERAGE(G147,G151)</f>
        <v>1</v>
      </c>
      <c r="H152" s="66">
        <f>SUM(H147,H151)</f>
        <v>0.1</v>
      </c>
      <c r="I152" s="73"/>
      <c r="J152" s="73"/>
      <c r="K152" s="73"/>
    </row>
    <row r="153" spans="1:11" ht="24.95" customHeight="1">
      <c r="A153" s="217" t="s">
        <v>200</v>
      </c>
      <c r="B153" s="208">
        <f>1/10</f>
        <v>0.1</v>
      </c>
      <c r="C153" s="211" t="s">
        <v>201</v>
      </c>
      <c r="D153" s="208">
        <f>1/4</f>
        <v>0.25</v>
      </c>
      <c r="E153" s="83" t="s">
        <v>192</v>
      </c>
      <c r="F153" s="60">
        <f>1/8</f>
        <v>0.125</v>
      </c>
      <c r="G153" s="52">
        <v>1</v>
      </c>
      <c r="H153" s="62">
        <f t="shared" ref="H153:H160" si="30">$B$153*$D$153*F153*G153</f>
        <v>3.1250000000000002E-3</v>
      </c>
      <c r="I153" s="63"/>
      <c r="J153" s="63"/>
      <c r="K153" s="63"/>
    </row>
    <row r="154" spans="1:11" ht="24.95" customHeight="1">
      <c r="A154" s="217"/>
      <c r="B154" s="208"/>
      <c r="C154" s="211"/>
      <c r="D154" s="208"/>
      <c r="E154" s="83" t="s">
        <v>193</v>
      </c>
      <c r="F154" s="60">
        <f t="shared" ref="F154:F160" si="31">1/8</f>
        <v>0.125</v>
      </c>
      <c r="G154" s="52">
        <v>1</v>
      </c>
      <c r="H154" s="62">
        <f t="shared" si="30"/>
        <v>3.1250000000000002E-3</v>
      </c>
      <c r="I154" s="63"/>
      <c r="J154" s="63"/>
      <c r="K154" s="63"/>
    </row>
    <row r="155" spans="1:11" ht="24.95" customHeight="1">
      <c r="A155" s="217"/>
      <c r="B155" s="208"/>
      <c r="C155" s="211"/>
      <c r="D155" s="208"/>
      <c r="E155" s="83" t="s">
        <v>194</v>
      </c>
      <c r="F155" s="60">
        <f t="shared" si="31"/>
        <v>0.125</v>
      </c>
      <c r="G155" s="52">
        <v>1</v>
      </c>
      <c r="H155" s="62">
        <f t="shared" si="30"/>
        <v>3.1250000000000002E-3</v>
      </c>
      <c r="I155" s="63"/>
      <c r="J155" s="63"/>
      <c r="K155" s="63"/>
    </row>
    <row r="156" spans="1:11" ht="24.95" customHeight="1">
      <c r="A156" s="217"/>
      <c r="B156" s="208"/>
      <c r="C156" s="211"/>
      <c r="D156" s="208"/>
      <c r="E156" s="83" t="s">
        <v>195</v>
      </c>
      <c r="F156" s="60">
        <f t="shared" si="31"/>
        <v>0.125</v>
      </c>
      <c r="G156" s="52">
        <v>1</v>
      </c>
      <c r="H156" s="62">
        <f t="shared" si="30"/>
        <v>3.1250000000000002E-3</v>
      </c>
      <c r="I156" s="63"/>
      <c r="J156" s="63"/>
      <c r="K156" s="63"/>
    </row>
    <row r="157" spans="1:11" ht="24.95" customHeight="1">
      <c r="A157" s="217"/>
      <c r="B157" s="208"/>
      <c r="C157" s="211"/>
      <c r="D157" s="208"/>
      <c r="E157" s="83" t="s">
        <v>196</v>
      </c>
      <c r="F157" s="60">
        <f t="shared" si="31"/>
        <v>0.125</v>
      </c>
      <c r="G157" s="52">
        <v>1</v>
      </c>
      <c r="H157" s="62">
        <f t="shared" si="30"/>
        <v>3.1250000000000002E-3</v>
      </c>
      <c r="I157" s="63"/>
      <c r="J157" s="63"/>
      <c r="K157" s="63"/>
    </row>
    <row r="158" spans="1:11" ht="24.95" customHeight="1">
      <c r="A158" s="217"/>
      <c r="B158" s="208"/>
      <c r="C158" s="211"/>
      <c r="D158" s="208"/>
      <c r="E158" s="83" t="s">
        <v>197</v>
      </c>
      <c r="F158" s="60">
        <f t="shared" si="31"/>
        <v>0.125</v>
      </c>
      <c r="G158" s="52">
        <v>1</v>
      </c>
      <c r="H158" s="62">
        <f t="shared" si="30"/>
        <v>3.1250000000000002E-3</v>
      </c>
      <c r="I158" s="63"/>
      <c r="J158" s="63"/>
      <c r="K158" s="63"/>
    </row>
    <row r="159" spans="1:11" ht="24.95" customHeight="1">
      <c r="A159" s="217"/>
      <c r="B159" s="208"/>
      <c r="C159" s="211"/>
      <c r="D159" s="208"/>
      <c r="E159" s="83" t="s">
        <v>198</v>
      </c>
      <c r="F159" s="60">
        <f t="shared" si="31"/>
        <v>0.125</v>
      </c>
      <c r="G159" s="52">
        <v>1</v>
      </c>
      <c r="H159" s="62">
        <f t="shared" si="30"/>
        <v>3.1250000000000002E-3</v>
      </c>
      <c r="I159" s="63"/>
      <c r="J159" s="63"/>
      <c r="K159" s="63"/>
    </row>
    <row r="160" spans="1:11" ht="24.75" customHeight="1">
      <c r="A160" s="217"/>
      <c r="B160" s="208"/>
      <c r="C160" s="211"/>
      <c r="D160" s="208"/>
      <c r="E160" s="83" t="s">
        <v>199</v>
      </c>
      <c r="F160" s="60">
        <f t="shared" si="31"/>
        <v>0.125</v>
      </c>
      <c r="G160" s="52">
        <v>1</v>
      </c>
      <c r="H160" s="62">
        <f t="shared" si="30"/>
        <v>3.1250000000000002E-3</v>
      </c>
      <c r="I160" s="63"/>
      <c r="J160" s="63"/>
      <c r="K160" s="63"/>
    </row>
    <row r="161" spans="1:11" s="26" customFormat="1" ht="24.95" customHeight="1">
      <c r="A161" s="217"/>
      <c r="B161" s="208"/>
      <c r="C161" s="211"/>
      <c r="D161" s="208"/>
      <c r="E161" s="55" t="s">
        <v>22</v>
      </c>
      <c r="F161" s="69">
        <f>SUM((F153:F160))</f>
        <v>1</v>
      </c>
      <c r="G161" s="68">
        <f>AVERAGE(G153:G160)</f>
        <v>1</v>
      </c>
      <c r="H161" s="58">
        <f>SUM(H153:H160)</f>
        <v>2.4999999999999998E-2</v>
      </c>
      <c r="I161" s="59"/>
      <c r="J161" s="59"/>
      <c r="K161" s="59"/>
    </row>
    <row r="162" spans="1:11" s="26" customFormat="1" ht="24.95" customHeight="1">
      <c r="A162" s="217"/>
      <c r="B162" s="208"/>
      <c r="C162" s="211" t="s">
        <v>202</v>
      </c>
      <c r="D162" s="208">
        <f>1/4</f>
        <v>0.25</v>
      </c>
      <c r="E162" s="83" t="s">
        <v>203</v>
      </c>
      <c r="F162" s="60">
        <f>1/3</f>
        <v>0.33333333333333331</v>
      </c>
      <c r="G162" s="52">
        <v>1</v>
      </c>
      <c r="H162" s="62">
        <f>B153*D162*F162*G162</f>
        <v>8.3333333333333332E-3</v>
      </c>
      <c r="I162" s="63"/>
      <c r="J162" s="63"/>
      <c r="K162" s="63"/>
    </row>
    <row r="163" spans="1:11" ht="24.95" customHeight="1">
      <c r="A163" s="217"/>
      <c r="B163" s="208"/>
      <c r="C163" s="211"/>
      <c r="D163" s="208"/>
      <c r="E163" s="83" t="s">
        <v>204</v>
      </c>
      <c r="F163" s="60">
        <f t="shared" ref="F163:F164" si="32">1/3</f>
        <v>0.33333333333333331</v>
      </c>
      <c r="G163" s="52">
        <v>1</v>
      </c>
      <c r="H163" s="62">
        <f>B153*D162*F163*G163</f>
        <v>8.3333333333333332E-3</v>
      </c>
      <c r="I163" s="63"/>
      <c r="J163" s="63"/>
      <c r="K163" s="63"/>
    </row>
    <row r="164" spans="1:11" ht="24.95" customHeight="1">
      <c r="A164" s="217"/>
      <c r="B164" s="208"/>
      <c r="C164" s="211"/>
      <c r="D164" s="208"/>
      <c r="E164" s="83" t="s">
        <v>205</v>
      </c>
      <c r="F164" s="60">
        <f t="shared" si="32"/>
        <v>0.33333333333333331</v>
      </c>
      <c r="G164" s="52">
        <v>1</v>
      </c>
      <c r="H164" s="62">
        <f>B153*D162*F164*G164</f>
        <v>8.3333333333333332E-3</v>
      </c>
      <c r="I164" s="63"/>
      <c r="J164" s="63"/>
      <c r="K164" s="63"/>
    </row>
    <row r="165" spans="1:11" s="26" customFormat="1" ht="24.95" customHeight="1">
      <c r="A165" s="217"/>
      <c r="B165" s="208"/>
      <c r="C165" s="211"/>
      <c r="D165" s="208"/>
      <c r="E165" s="55" t="s">
        <v>22</v>
      </c>
      <c r="F165" s="69">
        <f>SUM(F162:F164)</f>
        <v>1</v>
      </c>
      <c r="G165" s="68">
        <f>AVERAGE(G162:G164)</f>
        <v>1</v>
      </c>
      <c r="H165" s="58">
        <f>SUM(H162:H164)</f>
        <v>2.5000000000000001E-2</v>
      </c>
      <c r="I165" s="59"/>
      <c r="J165" s="59"/>
      <c r="K165" s="59"/>
    </row>
    <row r="166" spans="1:11" ht="24.95" customHeight="1">
      <c r="A166" s="217"/>
      <c r="B166" s="208"/>
      <c r="C166" s="211" t="s">
        <v>211</v>
      </c>
      <c r="D166" s="208">
        <f>1/4</f>
        <v>0.25</v>
      </c>
      <c r="E166" s="83" t="s">
        <v>206</v>
      </c>
      <c r="F166" s="60">
        <f>1/5</f>
        <v>0.2</v>
      </c>
      <c r="G166" s="52">
        <v>1</v>
      </c>
      <c r="H166" s="62">
        <f>B153*D166*F166*G166</f>
        <v>5.000000000000001E-3</v>
      </c>
      <c r="I166" s="63"/>
      <c r="J166" s="63"/>
      <c r="K166" s="63"/>
    </row>
    <row r="167" spans="1:11" ht="32.25" customHeight="1">
      <c r="A167" s="217"/>
      <c r="B167" s="208"/>
      <c r="C167" s="211"/>
      <c r="D167" s="208"/>
      <c r="E167" s="83" t="s">
        <v>207</v>
      </c>
      <c r="F167" s="60">
        <f t="shared" ref="F167:F170" si="33">1/5</f>
        <v>0.2</v>
      </c>
      <c r="G167" s="52">
        <v>1</v>
      </c>
      <c r="H167" s="62">
        <f>B153*D166*F167*G167</f>
        <v>5.000000000000001E-3</v>
      </c>
      <c r="I167" s="63"/>
      <c r="J167" s="63"/>
      <c r="K167" s="63"/>
    </row>
    <row r="168" spans="1:11" ht="35.25" customHeight="1">
      <c r="A168" s="217"/>
      <c r="B168" s="208"/>
      <c r="C168" s="211"/>
      <c r="D168" s="208"/>
      <c r="E168" s="83" t="s">
        <v>208</v>
      </c>
      <c r="F168" s="60">
        <f t="shared" si="33"/>
        <v>0.2</v>
      </c>
      <c r="G168" s="52">
        <v>1</v>
      </c>
      <c r="H168" s="62">
        <f>B153*D166*F168*G168</f>
        <v>5.000000000000001E-3</v>
      </c>
      <c r="I168" s="63"/>
      <c r="J168" s="63"/>
      <c r="K168" s="63"/>
    </row>
    <row r="169" spans="1:11" ht="32.25" customHeight="1">
      <c r="A169" s="217"/>
      <c r="B169" s="208"/>
      <c r="C169" s="211"/>
      <c r="D169" s="208"/>
      <c r="E169" s="83" t="s">
        <v>209</v>
      </c>
      <c r="F169" s="60">
        <f t="shared" si="33"/>
        <v>0.2</v>
      </c>
      <c r="G169" s="52">
        <v>1</v>
      </c>
      <c r="H169" s="62">
        <f>B153*D166*F169*G169</f>
        <v>5.000000000000001E-3</v>
      </c>
      <c r="I169" s="63"/>
      <c r="J169" s="63"/>
      <c r="K169" s="63"/>
    </row>
    <row r="170" spans="1:11" ht="36.75" customHeight="1">
      <c r="A170" s="217"/>
      <c r="B170" s="208"/>
      <c r="C170" s="211"/>
      <c r="D170" s="208"/>
      <c r="E170" s="83" t="s">
        <v>210</v>
      </c>
      <c r="F170" s="60">
        <f t="shared" si="33"/>
        <v>0.2</v>
      </c>
      <c r="G170" s="52">
        <v>1</v>
      </c>
      <c r="H170" s="62">
        <f>B153*D166*F170*G170</f>
        <v>5.000000000000001E-3</v>
      </c>
      <c r="I170" s="63"/>
      <c r="J170" s="63"/>
      <c r="K170" s="63"/>
    </row>
    <row r="171" spans="1:11" s="26" customFormat="1" ht="24.95" customHeight="1">
      <c r="A171" s="217"/>
      <c r="B171" s="208"/>
      <c r="C171" s="211"/>
      <c r="D171" s="208"/>
      <c r="E171" s="55" t="s">
        <v>22</v>
      </c>
      <c r="F171" s="69">
        <f>SUM(F166:F170)</f>
        <v>1</v>
      </c>
      <c r="G171" s="68">
        <f>AVERAGE(G166:G170)</f>
        <v>1</v>
      </c>
      <c r="H171" s="58">
        <f>SUM(H166:H170)</f>
        <v>2.5000000000000005E-2</v>
      </c>
      <c r="I171" s="59"/>
      <c r="J171" s="59"/>
      <c r="K171" s="59"/>
    </row>
    <row r="172" spans="1:11" ht="24.95" customHeight="1">
      <c r="A172" s="217"/>
      <c r="B172" s="208"/>
      <c r="C172" s="211" t="s">
        <v>214</v>
      </c>
      <c r="D172" s="208">
        <f>1/4</f>
        <v>0.25</v>
      </c>
      <c r="E172" s="83" t="s">
        <v>212</v>
      </c>
      <c r="F172" s="60">
        <f>1/2</f>
        <v>0.5</v>
      </c>
      <c r="G172" s="52">
        <v>1</v>
      </c>
      <c r="H172" s="62">
        <f>B153*D166*F172*G172</f>
        <v>1.2500000000000001E-2</v>
      </c>
      <c r="I172" s="63"/>
      <c r="J172" s="63"/>
      <c r="K172" s="63"/>
    </row>
    <row r="173" spans="1:11" ht="24.95" customHeight="1">
      <c r="A173" s="217"/>
      <c r="B173" s="208"/>
      <c r="C173" s="211"/>
      <c r="D173" s="208"/>
      <c r="E173" s="83" t="s">
        <v>213</v>
      </c>
      <c r="F173" s="60">
        <f>1/2</f>
        <v>0.5</v>
      </c>
      <c r="G173" s="52">
        <v>1</v>
      </c>
      <c r="H173" s="62">
        <f>B153*D172*F173*G173</f>
        <v>1.2500000000000001E-2</v>
      </c>
      <c r="I173" s="63"/>
      <c r="J173" s="63"/>
      <c r="K173" s="63"/>
    </row>
    <row r="174" spans="1:11" s="26" customFormat="1" ht="24.95" customHeight="1">
      <c r="A174" s="217"/>
      <c r="B174" s="208"/>
      <c r="C174" s="211"/>
      <c r="D174" s="208"/>
      <c r="E174" s="55" t="s">
        <v>22</v>
      </c>
      <c r="F174" s="69">
        <f>SUM(F172:F173)</f>
        <v>1</v>
      </c>
      <c r="G174" s="68">
        <f>AVERAGE(G172:G173)</f>
        <v>1</v>
      </c>
      <c r="H174" s="58">
        <f>SUM(H172:H173)</f>
        <v>2.5000000000000001E-2</v>
      </c>
      <c r="I174" s="59"/>
      <c r="J174" s="59"/>
      <c r="K174" s="59"/>
    </row>
    <row r="175" spans="1:11" s="24" customFormat="1" ht="24.95" customHeight="1">
      <c r="A175" s="209" t="s">
        <v>23</v>
      </c>
      <c r="B175" s="209"/>
      <c r="C175" s="209"/>
      <c r="D175" s="209"/>
      <c r="E175" s="209"/>
      <c r="F175" s="209"/>
      <c r="G175" s="68">
        <f>AVERAGE(G161,G165,G171,G174)</f>
        <v>1</v>
      </c>
      <c r="H175" s="66">
        <f>SUM(H161,H165,H171,H174)</f>
        <v>0.1</v>
      </c>
      <c r="I175" s="73"/>
      <c r="J175" s="73"/>
      <c r="K175" s="73"/>
    </row>
    <row r="176" spans="1:11" ht="24.95" customHeight="1">
      <c r="A176" s="205" t="s">
        <v>215</v>
      </c>
      <c r="B176" s="202">
        <f>1/10</f>
        <v>0.1</v>
      </c>
      <c r="C176" s="211" t="s">
        <v>221</v>
      </c>
      <c r="D176" s="208">
        <f>1/2</f>
        <v>0.5</v>
      </c>
      <c r="E176" s="83" t="s">
        <v>216</v>
      </c>
      <c r="F176" s="60">
        <f>1/7</f>
        <v>0.14285714285714285</v>
      </c>
      <c r="G176" s="52">
        <v>1</v>
      </c>
      <c r="H176" s="62">
        <f t="shared" ref="H176:H182" si="34">$B$176*$D$176*F176*G176</f>
        <v>7.1428571428571426E-3</v>
      </c>
      <c r="I176" s="63"/>
      <c r="J176" s="63"/>
      <c r="K176" s="63"/>
    </row>
    <row r="177" spans="1:11" ht="24.95" customHeight="1">
      <c r="A177" s="206"/>
      <c r="B177" s="203"/>
      <c r="C177" s="211"/>
      <c r="D177" s="208"/>
      <c r="E177" s="86" t="s">
        <v>217</v>
      </c>
      <c r="F177" s="60">
        <f t="shared" ref="F177:F182" si="35">1/7</f>
        <v>0.14285714285714285</v>
      </c>
      <c r="G177" s="52">
        <v>1</v>
      </c>
      <c r="H177" s="62">
        <f t="shared" si="34"/>
        <v>7.1428571428571426E-3</v>
      </c>
      <c r="I177" s="63"/>
      <c r="J177" s="63"/>
      <c r="K177" s="63"/>
    </row>
    <row r="178" spans="1:11" ht="24.95" customHeight="1">
      <c r="A178" s="206"/>
      <c r="B178" s="203"/>
      <c r="C178" s="211"/>
      <c r="D178" s="208"/>
      <c r="E178" s="83" t="s">
        <v>218</v>
      </c>
      <c r="F178" s="60">
        <f t="shared" si="35"/>
        <v>0.14285714285714285</v>
      </c>
      <c r="G178" s="52">
        <v>1</v>
      </c>
      <c r="H178" s="62">
        <f t="shared" si="34"/>
        <v>7.1428571428571426E-3</v>
      </c>
      <c r="I178" s="63"/>
      <c r="J178" s="63"/>
      <c r="K178" s="63"/>
    </row>
    <row r="179" spans="1:11" ht="24.95" customHeight="1">
      <c r="A179" s="206"/>
      <c r="B179" s="203"/>
      <c r="C179" s="211"/>
      <c r="D179" s="208"/>
      <c r="E179" s="83" t="s">
        <v>219</v>
      </c>
      <c r="F179" s="60">
        <f t="shared" si="35"/>
        <v>0.14285714285714285</v>
      </c>
      <c r="G179" s="52">
        <v>1</v>
      </c>
      <c r="H179" s="62">
        <f t="shared" si="34"/>
        <v>7.1428571428571426E-3</v>
      </c>
      <c r="I179" s="63"/>
      <c r="J179" s="63"/>
      <c r="K179" s="63"/>
    </row>
    <row r="180" spans="1:11" ht="24.95" customHeight="1">
      <c r="A180" s="206"/>
      <c r="B180" s="203"/>
      <c r="C180" s="211"/>
      <c r="D180" s="208"/>
      <c r="E180" s="83" t="s">
        <v>220</v>
      </c>
      <c r="F180" s="60">
        <f t="shared" si="35"/>
        <v>0.14285714285714285</v>
      </c>
      <c r="G180" s="52">
        <v>1</v>
      </c>
      <c r="H180" s="62">
        <f t="shared" si="34"/>
        <v>7.1428571428571426E-3</v>
      </c>
      <c r="I180" s="63"/>
      <c r="J180" s="63"/>
      <c r="K180" s="63"/>
    </row>
    <row r="181" spans="1:11" ht="44.25" customHeight="1">
      <c r="A181" s="206"/>
      <c r="B181" s="203"/>
      <c r="C181" s="211"/>
      <c r="D181" s="208"/>
      <c r="E181" s="83" t="s">
        <v>222</v>
      </c>
      <c r="F181" s="60">
        <f t="shared" si="35"/>
        <v>0.14285714285714285</v>
      </c>
      <c r="G181" s="52">
        <v>1</v>
      </c>
      <c r="H181" s="62">
        <f t="shared" si="34"/>
        <v>7.1428571428571426E-3</v>
      </c>
      <c r="I181" s="63"/>
      <c r="J181" s="63"/>
      <c r="K181" s="63"/>
    </row>
    <row r="182" spans="1:11" ht="39.75" customHeight="1">
      <c r="A182" s="206"/>
      <c r="B182" s="203"/>
      <c r="C182" s="211"/>
      <c r="D182" s="208"/>
      <c r="E182" s="83" t="s">
        <v>223</v>
      </c>
      <c r="F182" s="60">
        <f t="shared" si="35"/>
        <v>0.14285714285714285</v>
      </c>
      <c r="G182" s="52">
        <v>1</v>
      </c>
      <c r="H182" s="62">
        <f t="shared" si="34"/>
        <v>7.1428571428571426E-3</v>
      </c>
      <c r="I182" s="63"/>
      <c r="J182" s="63"/>
      <c r="K182" s="63"/>
    </row>
    <row r="183" spans="1:11" s="26" customFormat="1" ht="24.95" customHeight="1">
      <c r="A183" s="206"/>
      <c r="B183" s="203"/>
      <c r="C183" s="211"/>
      <c r="D183" s="208"/>
      <c r="E183" s="55" t="s">
        <v>22</v>
      </c>
      <c r="F183" s="69">
        <f>SUM(F176:F182)</f>
        <v>0.99999999999999978</v>
      </c>
      <c r="G183" s="68">
        <f>AVERAGE(G176:G182)</f>
        <v>1</v>
      </c>
      <c r="H183" s="58">
        <f>SUM(H176:H182)</f>
        <v>0.05</v>
      </c>
      <c r="I183" s="59"/>
      <c r="J183" s="59"/>
      <c r="K183" s="59"/>
    </row>
    <row r="184" spans="1:11" ht="24.95" customHeight="1">
      <c r="A184" s="206"/>
      <c r="B184" s="203"/>
      <c r="C184" s="199" t="s">
        <v>227</v>
      </c>
      <c r="D184" s="202">
        <f>1/2</f>
        <v>0.5</v>
      </c>
      <c r="E184" s="83" t="s">
        <v>224</v>
      </c>
      <c r="F184" s="60">
        <f>1/3</f>
        <v>0.33333333333333331</v>
      </c>
      <c r="G184" s="52">
        <v>1</v>
      </c>
      <c r="H184" s="62">
        <f>B176*D184*F184*G184</f>
        <v>1.6666666666666666E-2</v>
      </c>
      <c r="I184" s="63"/>
      <c r="J184" s="63"/>
      <c r="K184" s="63"/>
    </row>
    <row r="185" spans="1:11" ht="24.95" customHeight="1">
      <c r="A185" s="206"/>
      <c r="B185" s="203"/>
      <c r="C185" s="200"/>
      <c r="D185" s="203"/>
      <c r="E185" s="83" t="s">
        <v>225</v>
      </c>
      <c r="F185" s="60">
        <f>1/3</f>
        <v>0.33333333333333331</v>
      </c>
      <c r="G185" s="52">
        <v>1</v>
      </c>
      <c r="H185" s="62">
        <f>B176*D184*F185*G185</f>
        <v>1.6666666666666666E-2</v>
      </c>
      <c r="I185" s="63"/>
      <c r="J185" s="63"/>
      <c r="K185" s="63"/>
    </row>
    <row r="186" spans="1:11" ht="24.95" customHeight="1">
      <c r="A186" s="206"/>
      <c r="B186" s="203"/>
      <c r="C186" s="200"/>
      <c r="D186" s="203"/>
      <c r="E186" s="83" t="s">
        <v>226</v>
      </c>
      <c r="F186" s="60">
        <f>1/3</f>
        <v>0.33333333333333331</v>
      </c>
      <c r="G186" s="52">
        <v>1</v>
      </c>
      <c r="H186" s="62">
        <f>B176*D184*F186*G186</f>
        <v>1.6666666666666666E-2</v>
      </c>
      <c r="I186" s="63"/>
      <c r="J186" s="63"/>
      <c r="K186" s="63"/>
    </row>
    <row r="187" spans="1:11" ht="24.95" customHeight="1">
      <c r="A187" s="207"/>
      <c r="B187" s="204"/>
      <c r="C187" s="201"/>
      <c r="D187" s="204"/>
      <c r="E187" s="55" t="s">
        <v>22</v>
      </c>
      <c r="F187" s="69">
        <f>SUM(F184:F186)</f>
        <v>1</v>
      </c>
      <c r="G187" s="57">
        <f>AVERAGE(G184:G186)</f>
        <v>1</v>
      </c>
      <c r="H187" s="58">
        <f>SUM(H184:H186)</f>
        <v>0.05</v>
      </c>
      <c r="I187" s="63"/>
      <c r="J187" s="63"/>
      <c r="K187" s="63"/>
    </row>
    <row r="188" spans="1:11" s="24" customFormat="1" ht="24.95" customHeight="1">
      <c r="A188" s="209" t="s">
        <v>23</v>
      </c>
      <c r="B188" s="209"/>
      <c r="C188" s="209"/>
      <c r="D188" s="209"/>
      <c r="E188" s="209"/>
      <c r="F188" s="209"/>
      <c r="G188" s="68">
        <f>AVERAGE(G183,G187)</f>
        <v>1</v>
      </c>
      <c r="H188" s="66">
        <f>SUM(H183,H187)</f>
        <v>0.1</v>
      </c>
      <c r="I188" s="73"/>
      <c r="J188" s="73"/>
      <c r="K188" s="73"/>
    </row>
    <row r="189" spans="1:11" ht="24.95" customHeight="1">
      <c r="A189" s="217" t="s">
        <v>228</v>
      </c>
      <c r="B189" s="208">
        <f>1/10</f>
        <v>0.1</v>
      </c>
      <c r="C189" s="211" t="s">
        <v>229</v>
      </c>
      <c r="D189" s="202">
        <f>1/2</f>
        <v>0.5</v>
      </c>
      <c r="E189" s="83" t="s">
        <v>230</v>
      </c>
      <c r="F189" s="60">
        <f>1/8</f>
        <v>0.125</v>
      </c>
      <c r="G189" s="52">
        <v>1</v>
      </c>
      <c r="H189" s="62">
        <f t="shared" ref="H189:H196" si="36">$B$189*$D$189*F189*G189</f>
        <v>6.2500000000000003E-3</v>
      </c>
      <c r="I189" s="63"/>
      <c r="J189" s="63"/>
      <c r="K189" s="63"/>
    </row>
    <row r="190" spans="1:11" ht="24.95" customHeight="1">
      <c r="A190" s="217"/>
      <c r="B190" s="208"/>
      <c r="C190" s="211"/>
      <c r="D190" s="203"/>
      <c r="E190" s="83" t="s">
        <v>231</v>
      </c>
      <c r="F190" s="60">
        <f t="shared" ref="F190:F196" si="37">1/8</f>
        <v>0.125</v>
      </c>
      <c r="G190" s="52">
        <v>1</v>
      </c>
      <c r="H190" s="62">
        <f t="shared" si="36"/>
        <v>6.2500000000000003E-3</v>
      </c>
      <c r="I190" s="63"/>
      <c r="J190" s="63"/>
      <c r="K190" s="63"/>
    </row>
    <row r="191" spans="1:11" ht="24.75" customHeight="1">
      <c r="A191" s="217"/>
      <c r="B191" s="208"/>
      <c r="C191" s="211"/>
      <c r="D191" s="203"/>
      <c r="E191" s="83" t="s">
        <v>232</v>
      </c>
      <c r="F191" s="60">
        <f t="shared" si="37"/>
        <v>0.125</v>
      </c>
      <c r="G191" s="52">
        <v>1</v>
      </c>
      <c r="H191" s="62">
        <f t="shared" si="36"/>
        <v>6.2500000000000003E-3</v>
      </c>
      <c r="I191" s="63"/>
      <c r="J191" s="63"/>
      <c r="K191" s="63"/>
    </row>
    <row r="192" spans="1:11" s="26" customFormat="1" ht="24.95" customHeight="1">
      <c r="A192" s="217"/>
      <c r="B192" s="208"/>
      <c r="C192" s="211"/>
      <c r="D192" s="203"/>
      <c r="E192" s="83" t="s">
        <v>233</v>
      </c>
      <c r="F192" s="60">
        <f t="shared" si="37"/>
        <v>0.125</v>
      </c>
      <c r="G192" s="52">
        <v>1</v>
      </c>
      <c r="H192" s="62">
        <f t="shared" si="36"/>
        <v>6.2500000000000003E-3</v>
      </c>
      <c r="I192" s="63"/>
      <c r="J192" s="63"/>
      <c r="K192" s="63"/>
    </row>
    <row r="193" spans="1:11" s="26" customFormat="1" ht="24.95" customHeight="1">
      <c r="A193" s="217"/>
      <c r="B193" s="208"/>
      <c r="C193" s="211"/>
      <c r="D193" s="203"/>
      <c r="E193" s="83" t="s">
        <v>234</v>
      </c>
      <c r="F193" s="60">
        <f t="shared" si="37"/>
        <v>0.125</v>
      </c>
      <c r="G193" s="52">
        <v>1</v>
      </c>
      <c r="H193" s="62">
        <f t="shared" si="36"/>
        <v>6.2500000000000003E-3</v>
      </c>
      <c r="I193" s="63"/>
      <c r="J193" s="63"/>
      <c r="K193" s="63"/>
    </row>
    <row r="194" spans="1:11" s="26" customFormat="1" ht="50.25" customHeight="1">
      <c r="A194" s="217"/>
      <c r="B194" s="208"/>
      <c r="C194" s="211"/>
      <c r="D194" s="203"/>
      <c r="E194" s="83" t="s">
        <v>235</v>
      </c>
      <c r="F194" s="60">
        <f t="shared" si="37"/>
        <v>0.125</v>
      </c>
      <c r="G194" s="52">
        <v>1</v>
      </c>
      <c r="H194" s="62">
        <f t="shared" si="36"/>
        <v>6.2500000000000003E-3</v>
      </c>
      <c r="I194" s="63"/>
      <c r="J194" s="63"/>
      <c r="K194" s="63"/>
    </row>
    <row r="195" spans="1:11" s="26" customFormat="1" ht="24.95" customHeight="1">
      <c r="A195" s="217"/>
      <c r="B195" s="208"/>
      <c r="C195" s="211"/>
      <c r="D195" s="203"/>
      <c r="E195" s="83" t="s">
        <v>236</v>
      </c>
      <c r="F195" s="60">
        <f t="shared" si="37"/>
        <v>0.125</v>
      </c>
      <c r="G195" s="52">
        <v>1</v>
      </c>
      <c r="H195" s="62">
        <f t="shared" si="36"/>
        <v>6.2500000000000003E-3</v>
      </c>
      <c r="I195" s="63"/>
      <c r="J195" s="63"/>
      <c r="K195" s="63"/>
    </row>
    <row r="196" spans="1:11" ht="24.95" customHeight="1">
      <c r="A196" s="217"/>
      <c r="B196" s="208"/>
      <c r="C196" s="211"/>
      <c r="D196" s="203"/>
      <c r="E196" s="83" t="s">
        <v>237</v>
      </c>
      <c r="F196" s="60">
        <f t="shared" si="37"/>
        <v>0.125</v>
      </c>
      <c r="G196" s="52">
        <v>1</v>
      </c>
      <c r="H196" s="62">
        <f t="shared" si="36"/>
        <v>6.2500000000000003E-3</v>
      </c>
      <c r="I196" s="63"/>
      <c r="J196" s="63"/>
      <c r="K196" s="63"/>
    </row>
    <row r="197" spans="1:11" s="26" customFormat="1" ht="24.95" customHeight="1">
      <c r="A197" s="217"/>
      <c r="B197" s="208"/>
      <c r="C197" s="211"/>
      <c r="D197" s="204"/>
      <c r="E197" s="55" t="s">
        <v>22</v>
      </c>
      <c r="F197" s="69">
        <f>SUM(F189:F196)</f>
        <v>1</v>
      </c>
      <c r="G197" s="68">
        <f>AVERAGE(G189:G196)</f>
        <v>1</v>
      </c>
      <c r="H197" s="58">
        <f>SUM(H189:H196)</f>
        <v>4.9999999999999996E-2</v>
      </c>
      <c r="I197" s="59"/>
      <c r="J197" s="59"/>
      <c r="K197" s="59"/>
    </row>
    <row r="198" spans="1:11" s="26" customFormat="1" ht="24.75" customHeight="1">
      <c r="A198" s="217"/>
      <c r="B198" s="208"/>
      <c r="C198" s="211" t="s">
        <v>242</v>
      </c>
      <c r="D198" s="208">
        <f>1/2</f>
        <v>0.5</v>
      </c>
      <c r="E198" s="83" t="s">
        <v>238</v>
      </c>
      <c r="F198" s="60">
        <f>1/4</f>
        <v>0.25</v>
      </c>
      <c r="G198" s="52">
        <v>1</v>
      </c>
      <c r="H198" s="62">
        <f>$B$189*$D$198*F198*G198</f>
        <v>1.2500000000000001E-2</v>
      </c>
      <c r="I198" s="63"/>
      <c r="J198" s="63"/>
      <c r="K198" s="63"/>
    </row>
    <row r="199" spans="1:11" s="26" customFormat="1" ht="24.75" customHeight="1">
      <c r="A199" s="217"/>
      <c r="B199" s="208"/>
      <c r="C199" s="211"/>
      <c r="D199" s="208"/>
      <c r="E199" s="83" t="s">
        <v>239</v>
      </c>
      <c r="F199" s="60">
        <f t="shared" ref="F199:F201" si="38">1/4</f>
        <v>0.25</v>
      </c>
      <c r="G199" s="52">
        <v>1</v>
      </c>
      <c r="H199" s="62">
        <f>$B$189*$D$198*F199*G199</f>
        <v>1.2500000000000001E-2</v>
      </c>
      <c r="I199" s="63"/>
      <c r="J199" s="63"/>
      <c r="K199" s="63"/>
    </row>
    <row r="200" spans="1:11" s="26" customFormat="1" ht="24.75" customHeight="1">
      <c r="A200" s="217"/>
      <c r="B200" s="208"/>
      <c r="C200" s="211"/>
      <c r="D200" s="208"/>
      <c r="E200" s="83" t="s">
        <v>240</v>
      </c>
      <c r="F200" s="60">
        <f t="shared" si="38"/>
        <v>0.25</v>
      </c>
      <c r="G200" s="52">
        <v>1</v>
      </c>
      <c r="H200" s="62">
        <f>$B$189*$D$198*F200*G200</f>
        <v>1.2500000000000001E-2</v>
      </c>
      <c r="I200" s="63"/>
      <c r="J200" s="63"/>
      <c r="K200" s="63"/>
    </row>
    <row r="201" spans="1:11" s="26" customFormat="1" ht="24.75" customHeight="1">
      <c r="A201" s="217"/>
      <c r="B201" s="208"/>
      <c r="C201" s="211"/>
      <c r="D201" s="208"/>
      <c r="E201" s="83" t="s">
        <v>241</v>
      </c>
      <c r="F201" s="60">
        <f t="shared" si="38"/>
        <v>0.25</v>
      </c>
      <c r="G201" s="52">
        <v>1</v>
      </c>
      <c r="H201" s="62">
        <f>$B$189*$D$198*F201*G201</f>
        <v>1.2500000000000001E-2</v>
      </c>
      <c r="I201" s="63"/>
      <c r="J201" s="63"/>
      <c r="K201" s="63"/>
    </row>
    <row r="202" spans="1:11" s="26" customFormat="1" ht="24.95" customHeight="1">
      <c r="A202" s="217"/>
      <c r="B202" s="208"/>
      <c r="C202" s="211"/>
      <c r="D202" s="208"/>
      <c r="E202" s="55" t="s">
        <v>22</v>
      </c>
      <c r="F202" s="69">
        <f>SUM(F198:F201)</f>
        <v>1</v>
      </c>
      <c r="G202" s="68">
        <f>AVERAGE(G198:G201)</f>
        <v>1</v>
      </c>
      <c r="H202" s="58">
        <f>SUM(H198:H201)</f>
        <v>0.05</v>
      </c>
      <c r="I202" s="59"/>
      <c r="J202" s="59"/>
      <c r="K202" s="59"/>
    </row>
    <row r="203" spans="1:11" s="24" customFormat="1" ht="24.95" customHeight="1">
      <c r="A203" s="216" t="s">
        <v>23</v>
      </c>
      <c r="B203" s="209"/>
      <c r="C203" s="209"/>
      <c r="D203" s="209"/>
      <c r="E203" s="209"/>
      <c r="F203" s="209"/>
      <c r="G203" s="68">
        <f>AVERAGE(G197,G202)</f>
        <v>1</v>
      </c>
      <c r="H203" s="66">
        <f>SUM(H197,H202)</f>
        <v>0.1</v>
      </c>
      <c r="I203" s="73"/>
      <c r="J203" s="73"/>
      <c r="K203" s="73"/>
    </row>
    <row r="204" spans="1:11" s="24" customFormat="1" ht="24.95" customHeight="1">
      <c r="A204" s="214" t="s">
        <v>269</v>
      </c>
      <c r="B204" s="215"/>
      <c r="C204" s="215"/>
      <c r="D204" s="215"/>
      <c r="E204" s="215"/>
      <c r="F204" s="215"/>
      <c r="G204" s="66">
        <f>AVERAGE(G26,G66,G82,G98,G124,G141,G152,G175,G188,G203)</f>
        <v>1</v>
      </c>
      <c r="H204" s="68">
        <f>SUM(H26,H66,H82,H98,H124,H141,H152,H175,H188,H203)</f>
        <v>0.99999999999999989</v>
      </c>
      <c r="I204" s="75"/>
      <c r="J204" s="75"/>
      <c r="K204" s="73"/>
    </row>
    <row r="205" spans="1:11">
      <c r="B205" s="76">
        <f>SUM(B4:B203)</f>
        <v>0.99999999999999989</v>
      </c>
      <c r="D205" s="76"/>
      <c r="E205" s="77"/>
      <c r="F205" s="25"/>
      <c r="G205" s="78"/>
      <c r="H205" s="79"/>
      <c r="I205" s="80"/>
      <c r="J205" s="80"/>
      <c r="K205" s="25"/>
    </row>
  </sheetData>
  <protectedRanges>
    <protectedRange sqref="K4:K92 K97:K204 G61:G64 G4:G10 G12:G17 G19:G24 G27:G28 G30:G35 G37:G43 G45:G51 G53:G59 G67:G74 G76:G80 G83:G91 G93:G96 G99:G113 G115:G119 G121:G122 G132:G135 G125:G130 G137:G139 G142:G146 G153:G160 G162:G164 G166:G170 G172:G173 G176:G182 G184:G186 G189:G196 G198:G201 G148:G150" name="Range1_1_1_1_1_1_3"/>
  </protectedRanges>
  <mergeCells count="90">
    <mergeCell ref="A175:F175"/>
    <mergeCell ref="D172:D174"/>
    <mergeCell ref="A66:F66"/>
    <mergeCell ref="A82:F82"/>
    <mergeCell ref="A83:A97"/>
    <mergeCell ref="B83:B97"/>
    <mergeCell ref="C83:C92"/>
    <mergeCell ref="D121:D123"/>
    <mergeCell ref="D83:D92"/>
    <mergeCell ref="C93:C97"/>
    <mergeCell ref="D93:D97"/>
    <mergeCell ref="C67:C75"/>
    <mergeCell ref="D67:D75"/>
    <mergeCell ref="C132:C136"/>
    <mergeCell ref="D132:D136"/>
    <mergeCell ref="D137:D140"/>
    <mergeCell ref="A4:A25"/>
    <mergeCell ref="B4:B25"/>
    <mergeCell ref="C4:C11"/>
    <mergeCell ref="D4:D11"/>
    <mergeCell ref="C12:C18"/>
    <mergeCell ref="D12:D18"/>
    <mergeCell ref="C19:C25"/>
    <mergeCell ref="D19:D25"/>
    <mergeCell ref="A26:F26"/>
    <mergeCell ref="A27:A65"/>
    <mergeCell ref="B27:B65"/>
    <mergeCell ref="C27:C29"/>
    <mergeCell ref="D27:D29"/>
    <mergeCell ref="C30:C36"/>
    <mergeCell ref="C37:C44"/>
    <mergeCell ref="C45:C52"/>
    <mergeCell ref="D30:D36"/>
    <mergeCell ref="D37:D44"/>
    <mergeCell ref="D45:D52"/>
    <mergeCell ref="D61:D65"/>
    <mergeCell ref="D53:D60"/>
    <mergeCell ref="C53:C60"/>
    <mergeCell ref="C61:C65"/>
    <mergeCell ref="C137:C140"/>
    <mergeCell ref="A124:F124"/>
    <mergeCell ref="A125:A140"/>
    <mergeCell ref="B125:B140"/>
    <mergeCell ref="C125:C131"/>
    <mergeCell ref="C172:C174"/>
    <mergeCell ref="A141:F141"/>
    <mergeCell ref="A142:A151"/>
    <mergeCell ref="B142:B151"/>
    <mergeCell ref="C142:C147"/>
    <mergeCell ref="D142:D147"/>
    <mergeCell ref="C148:C151"/>
    <mergeCell ref="D148:D151"/>
    <mergeCell ref="C153:C161"/>
    <mergeCell ref="D153:D161"/>
    <mergeCell ref="C162:C165"/>
    <mergeCell ref="D162:D165"/>
    <mergeCell ref="C166:C171"/>
    <mergeCell ref="D166:D171"/>
    <mergeCell ref="C115:C120"/>
    <mergeCell ref="A1:K2"/>
    <mergeCell ref="A204:F204"/>
    <mergeCell ref="D198:D202"/>
    <mergeCell ref="A203:F203"/>
    <mergeCell ref="A188:F188"/>
    <mergeCell ref="A189:A202"/>
    <mergeCell ref="B189:B202"/>
    <mergeCell ref="C198:C202"/>
    <mergeCell ref="C176:C183"/>
    <mergeCell ref="D176:D183"/>
    <mergeCell ref="C189:C197"/>
    <mergeCell ref="D189:D197"/>
    <mergeCell ref="A152:F152"/>
    <mergeCell ref="A153:A174"/>
    <mergeCell ref="B153:B174"/>
    <mergeCell ref="C76:C81"/>
    <mergeCell ref="B67:B81"/>
    <mergeCell ref="A67:A81"/>
    <mergeCell ref="D76:D81"/>
    <mergeCell ref="D184:D187"/>
    <mergeCell ref="C184:C187"/>
    <mergeCell ref="B176:B187"/>
    <mergeCell ref="A176:A187"/>
    <mergeCell ref="D125:D131"/>
    <mergeCell ref="A98:F98"/>
    <mergeCell ref="A99:A123"/>
    <mergeCell ref="B99:B123"/>
    <mergeCell ref="C99:C114"/>
    <mergeCell ref="D99:D114"/>
    <mergeCell ref="C121:C123"/>
    <mergeCell ref="D115:D120"/>
  </mergeCells>
  <conditionalFormatting sqref="G11 G18 G75 G92 G123:G124 G131 G147 G161 G165 G171 G183 G197 G174:G175 G202:G203 G25:G26 G66 G82 G97:G98 G141 G151:G152 G188 G29 G114 G36 G44 G120">
    <cfRule type="cellIs" dxfId="44" priority="131" operator="between">
      <formula>4.01</formula>
      <formula>5</formula>
    </cfRule>
    <cfRule type="cellIs" dxfId="43" priority="132" operator="between">
      <formula>3.01</formula>
      <formula>4</formula>
    </cfRule>
    <cfRule type="cellIs" dxfId="42" priority="135" operator="lessThanOrEqual">
      <formula>1</formula>
    </cfRule>
  </conditionalFormatting>
  <conditionalFormatting sqref="G11 G18 G75 G92 G123:G124 G131 G147 G161 G165 G171 G183 G197 G174:G175 G202:G203 G25:G26 G66 G82 G97:G98 G141 G151:G152 G188 G29 G114 G36 G44 G120">
    <cfRule type="cellIs" dxfId="41" priority="134" operator="between">
      <formula>1.01</formula>
      <formula>2</formula>
    </cfRule>
  </conditionalFormatting>
  <conditionalFormatting sqref="G11 G18 G75 G92 G123:G124 G131 G147 G161 G165 G171 G183 G197 G174:G175 G202:G203 G25:G26 G66 G82 G97:G98 G141 G151:G152 G188 G29 G114 G36 G44 G120">
    <cfRule type="cellIs" dxfId="40" priority="133" operator="between">
      <formula>2.01</formula>
      <formula>3</formula>
    </cfRule>
  </conditionalFormatting>
  <conditionalFormatting sqref="H204">
    <cfRule type="cellIs" dxfId="39" priority="36" operator="between">
      <formula>4.01</formula>
      <formula>5</formula>
    </cfRule>
    <cfRule type="cellIs" dxfId="38" priority="37" operator="between">
      <formula>3.01</formula>
      <formula>4</formula>
    </cfRule>
    <cfRule type="cellIs" dxfId="37" priority="40" operator="lessThanOrEqual">
      <formula>1</formula>
    </cfRule>
  </conditionalFormatting>
  <conditionalFormatting sqref="H204">
    <cfRule type="cellIs" dxfId="36" priority="39" operator="between">
      <formula>1.01</formula>
      <formula>2</formula>
    </cfRule>
  </conditionalFormatting>
  <conditionalFormatting sqref="H204">
    <cfRule type="cellIs" dxfId="35" priority="38" operator="between">
      <formula>2.01</formula>
      <formula>3</formula>
    </cfRule>
  </conditionalFormatting>
  <conditionalFormatting sqref="G65">
    <cfRule type="cellIs" dxfId="34" priority="31" operator="between">
      <formula>4.01</formula>
      <formula>5</formula>
    </cfRule>
    <cfRule type="cellIs" dxfId="33" priority="32" operator="between">
      <formula>3.01</formula>
      <formula>4</formula>
    </cfRule>
    <cfRule type="cellIs" dxfId="32" priority="35" operator="lessThanOrEqual">
      <formula>1</formula>
    </cfRule>
  </conditionalFormatting>
  <conditionalFormatting sqref="G65">
    <cfRule type="cellIs" dxfId="31" priority="34" operator="between">
      <formula>1.01</formula>
      <formula>2</formula>
    </cfRule>
  </conditionalFormatting>
  <conditionalFormatting sqref="G65">
    <cfRule type="cellIs" dxfId="30" priority="33" operator="between">
      <formula>2.01</formula>
      <formula>3</formula>
    </cfRule>
  </conditionalFormatting>
  <conditionalFormatting sqref="G52">
    <cfRule type="cellIs" dxfId="29" priority="26" operator="between">
      <formula>4.01</formula>
      <formula>5</formula>
    </cfRule>
    <cfRule type="cellIs" dxfId="28" priority="27" operator="between">
      <formula>3.01</formula>
      <formula>4</formula>
    </cfRule>
    <cfRule type="cellIs" dxfId="27" priority="30" operator="lessThanOrEqual">
      <formula>1</formula>
    </cfRule>
  </conditionalFormatting>
  <conditionalFormatting sqref="G52">
    <cfRule type="cellIs" dxfId="26" priority="29" operator="between">
      <formula>1.01</formula>
      <formula>2</formula>
    </cfRule>
  </conditionalFormatting>
  <conditionalFormatting sqref="G52">
    <cfRule type="cellIs" dxfId="25" priority="28" operator="between">
      <formula>2.01</formula>
      <formula>3</formula>
    </cfRule>
  </conditionalFormatting>
  <conditionalFormatting sqref="G60">
    <cfRule type="cellIs" dxfId="24" priority="21" operator="between">
      <formula>4.01</formula>
      <formula>5</formula>
    </cfRule>
    <cfRule type="cellIs" dxfId="23" priority="22" operator="between">
      <formula>3.01</formula>
      <formula>4</formula>
    </cfRule>
    <cfRule type="cellIs" dxfId="22" priority="25" operator="lessThanOrEqual">
      <formula>1</formula>
    </cfRule>
  </conditionalFormatting>
  <conditionalFormatting sqref="G60">
    <cfRule type="cellIs" dxfId="21" priority="24" operator="between">
      <formula>1.01</formula>
      <formula>2</formula>
    </cfRule>
  </conditionalFormatting>
  <conditionalFormatting sqref="G60">
    <cfRule type="cellIs" dxfId="20" priority="23" operator="between">
      <formula>2.01</formula>
      <formula>3</formula>
    </cfRule>
  </conditionalFormatting>
  <conditionalFormatting sqref="G81">
    <cfRule type="cellIs" dxfId="19" priority="16" operator="between">
      <formula>4.01</formula>
      <formula>5</formula>
    </cfRule>
    <cfRule type="cellIs" dxfId="18" priority="17" operator="between">
      <formula>3.01</formula>
      <formula>4</formula>
    </cfRule>
    <cfRule type="cellIs" dxfId="17" priority="20" operator="lessThanOrEqual">
      <formula>1</formula>
    </cfRule>
  </conditionalFormatting>
  <conditionalFormatting sqref="G81">
    <cfRule type="cellIs" dxfId="16" priority="19" operator="between">
      <formula>1.01</formula>
      <formula>2</formula>
    </cfRule>
  </conditionalFormatting>
  <conditionalFormatting sqref="G81">
    <cfRule type="cellIs" dxfId="15" priority="18" operator="between">
      <formula>2.01</formula>
      <formula>3</formula>
    </cfRule>
  </conditionalFormatting>
  <conditionalFormatting sqref="G187">
    <cfRule type="cellIs" dxfId="14" priority="11" operator="between">
      <formula>4.01</formula>
      <formula>5</formula>
    </cfRule>
    <cfRule type="cellIs" dxfId="13" priority="12" operator="between">
      <formula>3.01</formula>
      <formula>4</formula>
    </cfRule>
    <cfRule type="cellIs" dxfId="12" priority="15" operator="lessThanOrEqual">
      <formula>1</formula>
    </cfRule>
  </conditionalFormatting>
  <conditionalFormatting sqref="G187">
    <cfRule type="cellIs" dxfId="11" priority="14" operator="between">
      <formula>1.01</formula>
      <formula>2</formula>
    </cfRule>
  </conditionalFormatting>
  <conditionalFormatting sqref="G187">
    <cfRule type="cellIs" dxfId="10" priority="13" operator="between">
      <formula>2.01</formula>
      <formula>3</formula>
    </cfRule>
  </conditionalFormatting>
  <conditionalFormatting sqref="G136">
    <cfRule type="cellIs" dxfId="9" priority="6" operator="between">
      <formula>4.01</formula>
      <formula>5</formula>
    </cfRule>
    <cfRule type="cellIs" dxfId="8" priority="7" operator="between">
      <formula>3.01</formula>
      <formula>4</formula>
    </cfRule>
    <cfRule type="cellIs" dxfId="7" priority="10" operator="lessThanOrEqual">
      <formula>1</formula>
    </cfRule>
  </conditionalFormatting>
  <conditionalFormatting sqref="G136">
    <cfRule type="cellIs" dxfId="6" priority="9" operator="between">
      <formula>1.01</formula>
      <formula>2</formula>
    </cfRule>
  </conditionalFormatting>
  <conditionalFormatting sqref="G136">
    <cfRule type="cellIs" dxfId="5" priority="8" operator="between">
      <formula>2.01</formula>
      <formula>3</formula>
    </cfRule>
  </conditionalFormatting>
  <conditionalFormatting sqref="G140">
    <cfRule type="cellIs" dxfId="4" priority="1" operator="between">
      <formula>4.01</formula>
      <formula>5</formula>
    </cfRule>
    <cfRule type="cellIs" dxfId="3" priority="2" operator="between">
      <formula>3.01</formula>
      <formula>4</formula>
    </cfRule>
    <cfRule type="cellIs" dxfId="2" priority="5" operator="lessThanOrEqual">
      <formula>1</formula>
    </cfRule>
  </conditionalFormatting>
  <conditionalFormatting sqref="G140">
    <cfRule type="cellIs" dxfId="1" priority="4" operator="between">
      <formula>1.01</formula>
      <formula>2</formula>
    </cfRule>
  </conditionalFormatting>
  <conditionalFormatting sqref="G140">
    <cfRule type="cellIs" dxfId="0" priority="3" operator="between">
      <formula>2.01</formula>
      <formula>3</formula>
    </cfRule>
  </conditionalFormatting>
  <hyperlinks>
    <hyperlink ref="E108" r:id="rId1" display="https://www.nymity.com/data-privacy-resources/privacy-management-tools/maintain-procedures-privacy-inquiries-complaints.aspx?a=3"/>
  </hyperlinks>
  <pageMargins left="0.7" right="0.7" top="0.75" bottom="0.75" header="0.3" footer="0.3"/>
  <pageSetup paperSize="9" scale="8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Sheet1!$A$2:$A$7</xm:f>
          </x14:formula1>
          <xm:sqref>G76:G80 G189:G196 G4:G10 G12:G17 G19:G24 G27:G28 G30:G35 G37:G43 G45:G51 G61:G64 G53:G59 G67:G74 G83:G91 G93:G96 G99:G113 G115:G119 G121:G122 G132:G135 G125:G130 G137:G139 G198:G201 G142:G146 G153:G160 G162:G164 G166:G170 G172:G173 G176:G182 G184:G186 G148:G150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
  <sheetViews>
    <sheetView workbookViewId="0">
      <selection activeCell="A2" sqref="A2:A7"/>
    </sheetView>
  </sheetViews>
  <sheetFormatPr defaultRowHeight="15"/>
  <sheetData>
    <row r="2" spans="1:1">
      <c r="A2">
        <v>0</v>
      </c>
    </row>
    <row r="3" spans="1:1">
      <c r="A3">
        <v>1</v>
      </c>
    </row>
    <row r="4" spans="1:1">
      <c r="A4">
        <v>2</v>
      </c>
    </row>
    <row r="5" spans="1:1">
      <c r="A5">
        <v>3</v>
      </c>
    </row>
    <row r="6" spans="1:1">
      <c r="A6">
        <v>4</v>
      </c>
    </row>
    <row r="7" spans="1:1">
      <c r="A7">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 Page</vt:lpstr>
      <vt:lpstr>Contents</vt:lpstr>
      <vt:lpstr>Introduction</vt:lpstr>
      <vt:lpstr>Rating</vt:lpstr>
      <vt:lpstr>Sheet4</vt:lpstr>
      <vt:lpstr>Overall Assessment</vt:lpstr>
      <vt:lpstr>Sheet1</vt:lpstr>
      <vt:lpstr>Contents!Print_Titles</vt:lpstr>
      <vt:lpstr>'Cover Page'!Print_Titles</vt:lpstr>
      <vt:lpstr>Introduction!Print_Titles</vt:lpstr>
      <vt:lpstr>Rating!Print_Titles</vt:lpstr>
    </vt:vector>
  </TitlesOfParts>
  <Company>Arab Bank.plc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Michael Matossian - EVP - Compliance</cp:lastModifiedBy>
  <cp:revision/>
  <cp:lastPrinted>2020-09-22T10:18:52Z</cp:lastPrinted>
  <dcterms:created xsi:type="dcterms:W3CDTF">2009-05-26T09:14:37Z</dcterms:created>
  <dcterms:modified xsi:type="dcterms:W3CDTF">2021-03-14T09:08:11Z</dcterms:modified>
</cp:coreProperties>
</file>